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510" firstSheet="2" activeTab="2"/>
  </bookViews>
  <sheets>
    <sheet name="93EXPORT" sheetId="1" r:id="rId1"/>
    <sheet name="94EXPORT" sheetId="2" r:id="rId2"/>
    <sheet name="98EXPORT" sheetId="3" r:id="rId3"/>
  </sheets>
  <definedNames>
    <definedName name="_xlnm.Print_Area" localSheetId="0">'93EXPORT'!$A$1:$G$55</definedName>
    <definedName name="_xlnm.Print_Area" localSheetId="1">'94EXPORT'!$A$1:$G$56</definedName>
    <definedName name="_xlnm.Print_Area" localSheetId="2">'98EXPORT'!$A$1:$G$57</definedName>
  </definedNames>
  <calcPr fullCalcOnLoad="1"/>
</workbook>
</file>

<file path=xl/sharedStrings.xml><?xml version="1.0" encoding="utf-8"?>
<sst xmlns="http://schemas.openxmlformats.org/spreadsheetml/2006/main" count="174" uniqueCount="53">
  <si>
    <t>TOTAL CRUDE EXPORTS</t>
  </si>
  <si>
    <r>
      <t>(m</t>
    </r>
    <r>
      <rPr>
        <b/>
        <vertAlign val="superscript"/>
        <sz val="12"/>
        <rFont val="Courier"/>
        <family val="3"/>
      </rPr>
      <t>3</t>
    </r>
    <r>
      <rPr>
        <b/>
        <sz val="12"/>
        <rFont val="Courier"/>
        <family val="3"/>
      </rPr>
      <t>)</t>
    </r>
  </si>
  <si>
    <t xml:space="preserve"> </t>
  </si>
  <si>
    <t>HEAVY</t>
  </si>
  <si>
    <t>LIGHT</t>
  </si>
  <si>
    <t>TOTAL</t>
  </si>
  <si>
    <t>MONTH</t>
  </si>
  <si>
    <t>m3/month</t>
  </si>
  <si>
    <t xml:space="preserve">   m3/day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</si>
  <si>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</si>
  <si>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</si>
  <si>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</si>
  <si>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</si>
  <si>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</si>
  <si>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</si>
  <si>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</si>
  <si>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</si>
  <si>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</si>
  <si>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</si>
  <si>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</si>
  <si>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</si>
  <si>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bbl </t>
  </si>
  <si>
    <t>=</t>
  </si>
  <si>
    <t>bbl/month</t>
  </si>
  <si>
    <t>bbl/day</t>
  </si>
  <si>
    <t xml:space="preserve">      bbl/month</t>
  </si>
  <si>
    <t xml:space="preserve">  bbl/day</t>
  </si>
  <si>
    <t>-</t>
  </si>
  <si>
    <t>NEB 306</t>
  </si>
  <si>
    <t>bbl</t>
  </si>
  <si>
    <t>TOTAL CRUDE EXPORTS/EXPORTATION TOTALE DE BRUT</t>
  </si>
  <si>
    <t>HEAVY/LOURD</t>
  </si>
  <si>
    <t>LIGHT/LÉGER</t>
  </si>
  <si>
    <t>MONTH/MOIS</t>
  </si>
  <si>
    <t>m3/mois</t>
  </si>
  <si>
    <t xml:space="preserve">   m3/jour</t>
  </si>
  <si>
    <t>JANUARY/JANVIER</t>
  </si>
  <si>
    <t>FEBRUARY/FÉVRIER</t>
  </si>
  <si>
    <t>MARCH/MARS</t>
  </si>
  <si>
    <t>APRIL/AVRIL</t>
  </si>
  <si>
    <t>MAY/MAI</t>
  </si>
  <si>
    <t>JUNE/JUIN</t>
  </si>
  <si>
    <t>JULY/JUILLET</t>
  </si>
  <si>
    <t>AUGUST/AOÛT</t>
  </si>
  <si>
    <t>SEPTEMBER/SEPTEMBRE</t>
  </si>
  <si>
    <t>OCTOBER/OCTOBRE</t>
  </si>
  <si>
    <t>NOVEMBER/NOVEMBRE</t>
  </si>
  <si>
    <t>DECEMBER/DÉCEMBRE</t>
  </si>
  <si>
    <t>(bbl)</t>
  </si>
  <si>
    <t>bbl/mois</t>
  </si>
  <si>
    <t>bbl/jour</t>
  </si>
  <si>
    <t xml:space="preserve">      bbl/mois</t>
  </si>
  <si>
    <t xml:space="preserve">  bbl/jour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</si>
</sst>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#,##0.0"/>
    <numFmt numFmtId="175" formatCode="0.0"/>
    <numFmt numFmtId="176" formatCode="###\ ##0.0"/>
    <numFmt numFmtId="177" formatCode="#\ ###\ ##0.0"/>
    <numFmt numFmtId="178" formatCode="##\ ###\ ##0.0"/>
    <numFmt numFmtId="179" formatCode="###\ ###\ ##0.0"/>
    <numFmt numFmtId="180" formatCode="###\ ###\ ###\ ###"/>
  </numFmts>
  <fonts count="2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2"/>
      <name val="Courier"/>
      <family val="0"/>
    </font>
    <font>
      <sz val="9"/>
      <color indexed="12"/>
      <name val="Courier"/>
      <family val="0"/>
    </font>
    <font>
      <sz val="9"/>
      <name val="Courier"/>
      <family val="0"/>
    </font>
    <font>
      <sz val="10"/>
      <color indexed="8"/>
      <name val="Courier"/>
      <family val="3"/>
    </font>
    <font>
      <sz val="14"/>
      <name val="Courier"/>
      <family val="3"/>
    </font>
    <font>
      <b/>
      <sz val="14"/>
      <name val="Courier"/>
      <family val="3"/>
    </font>
    <font>
      <b/>
      <sz val="12"/>
      <name val="Courier"/>
      <family val="3"/>
    </font>
    <font>
      <sz val="12"/>
      <name val="Courier"/>
      <family val="3"/>
    </font>
    <font>
      <b/>
      <sz val="10"/>
      <color indexed="12"/>
      <name val="Courier"/>
      <family val="3"/>
    </font>
    <font>
      <b/>
      <vertAlign val="superscript"/>
      <sz val="12"/>
      <name val="Courier"/>
      <family val="3"/>
    </font>
    <font>
      <sz val="10"/>
      <color indexed="12"/>
      <name val="Helv"/>
      <family val="0"/>
    </font>
    <font>
      <sz val="8"/>
      <name val="Helv"/>
      <family val="0"/>
    </font>
    <font>
      <sz val="8"/>
      <color indexed="12"/>
      <name val="Helv"/>
      <family val="0"/>
    </font>
    <font>
      <sz val="10"/>
      <name val="Helv"/>
      <family val="0"/>
    </font>
    <font>
      <b/>
      <sz val="10"/>
      <color indexed="12"/>
      <name val="Helv"/>
      <family val="0"/>
    </font>
    <font>
      <b/>
      <sz val="8"/>
      <color indexed="12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17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4" fontId="5" fillId="0" borderId="2" xfId="0" applyNumberFormat="1" applyFont="1" applyBorder="1" applyAlignment="1" applyProtection="1">
      <alignment horizontal="right"/>
      <protection locked="0"/>
    </xf>
    <xf numFmtId="174" fontId="5" fillId="0" borderId="2" xfId="0" applyNumberFormat="1" applyFon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/>
      <protection/>
    </xf>
    <xf numFmtId="176" fontId="5" fillId="0" borderId="0" xfId="0" applyNumberFormat="1" applyFont="1" applyAlignment="1" applyProtection="1">
      <alignment/>
      <protection locked="0"/>
    </xf>
    <xf numFmtId="176" fontId="5" fillId="0" borderId="2" xfId="0" applyNumberFormat="1" applyFont="1" applyBorder="1" applyAlignment="1" applyProtection="1">
      <alignment/>
      <protection locked="0"/>
    </xf>
    <xf numFmtId="177" fontId="5" fillId="0" borderId="3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8" fontId="5" fillId="0" borderId="2" xfId="0" applyNumberFormat="1" applyFont="1" applyBorder="1" applyAlignment="1" applyProtection="1">
      <alignment/>
      <protection locked="0"/>
    </xf>
    <xf numFmtId="179" fontId="5" fillId="0" borderId="3" xfId="0" applyNumberFormat="1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2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177" fontId="8" fillId="0" borderId="0" xfId="0" applyNumberFormat="1" applyFont="1" applyAlignment="1" applyProtection="1">
      <alignment/>
      <protection locked="0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left"/>
      <protection/>
    </xf>
    <xf numFmtId="0" fontId="0" fillId="0" borderId="1" xfId="0" applyBorder="1" applyAlignment="1">
      <alignment horizontal="centerContinuous"/>
    </xf>
    <xf numFmtId="0" fontId="6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right"/>
      <protection locked="0"/>
    </xf>
    <xf numFmtId="1" fontId="15" fillId="0" borderId="1" xfId="0" applyNumberFormat="1" applyFont="1" applyBorder="1" applyAlignment="1" applyProtection="1">
      <alignment horizontal="right"/>
      <protection locked="0"/>
    </xf>
    <xf numFmtId="180" fontId="16" fillId="0" borderId="1" xfId="0" applyNumberFormat="1" applyFont="1" applyBorder="1" applyAlignment="1" applyProtection="1">
      <alignment/>
      <protection/>
    </xf>
    <xf numFmtId="180" fontId="17" fillId="0" borderId="1" xfId="0" applyNumberFormat="1" applyFont="1" applyBorder="1" applyAlignment="1" applyProtection="1">
      <alignment/>
      <protection locked="0"/>
    </xf>
    <xf numFmtId="1" fontId="18" fillId="0" borderId="1" xfId="0" applyNumberFormat="1" applyFont="1" applyBorder="1" applyAlignment="1" applyProtection="1">
      <alignment/>
      <protection/>
    </xf>
    <xf numFmtId="1" fontId="15" fillId="0" borderId="1" xfId="0" applyNumberFormat="1" applyFont="1" applyBorder="1" applyAlignment="1" applyProtection="1">
      <alignment/>
      <protection locked="0"/>
    </xf>
    <xf numFmtId="0" fontId="18" fillId="0" borderId="1" xfId="0" applyFont="1" applyBorder="1" applyAlignment="1">
      <alignment/>
    </xf>
    <xf numFmtId="1" fontId="15" fillId="0" borderId="0" xfId="0" applyNumberFormat="1" applyFont="1" applyAlignment="1" applyProtection="1">
      <alignment horizontal="right"/>
      <protection locked="0"/>
    </xf>
    <xf numFmtId="180" fontId="17" fillId="0" borderId="0" xfId="0" applyNumberFormat="1" applyFont="1" applyAlignment="1" applyProtection="1">
      <alignment/>
      <protection locked="0"/>
    </xf>
    <xf numFmtId="1" fontId="18" fillId="0" borderId="0" xfId="0" applyNumberFormat="1" applyFont="1" applyAlignment="1" applyProtection="1">
      <alignment/>
      <protection/>
    </xf>
    <xf numFmtId="1" fontId="15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1" fontId="19" fillId="0" borderId="3" xfId="0" applyNumberFormat="1" applyFont="1" applyBorder="1" applyAlignment="1" applyProtection="1">
      <alignment horizontal="right"/>
      <protection locked="0"/>
    </xf>
    <xf numFmtId="180" fontId="20" fillId="0" borderId="3" xfId="0" applyNumberFormat="1" applyFont="1" applyBorder="1" applyAlignment="1" applyProtection="1">
      <alignment/>
      <protection locked="0"/>
    </xf>
    <xf numFmtId="1" fontId="21" fillId="0" borderId="3" xfId="0" applyNumberFormat="1" applyFont="1" applyBorder="1" applyAlignment="1" applyProtection="1">
      <alignment/>
      <protection/>
    </xf>
    <xf numFmtId="0" fontId="21" fillId="0" borderId="3" xfId="0" applyFont="1" applyBorder="1" applyAlignment="1">
      <alignment/>
    </xf>
    <xf numFmtId="1" fontId="21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/>
    </xf>
    <xf numFmtId="1" fontId="18" fillId="0" borderId="1" xfId="0" applyNumberFormat="1" applyFont="1" applyBorder="1" applyAlignment="1" applyProtection="1">
      <alignment horizontal="left"/>
      <protection/>
    </xf>
    <xf numFmtId="1" fontId="18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/>
    </xf>
    <xf numFmtId="0" fontId="7" fillId="0" borderId="0" xfId="0" applyFont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center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showZeros="0" workbookViewId="0" topLeftCell="A6">
      <selection activeCell="E11" sqref="E11"/>
    </sheetView>
  </sheetViews>
  <sheetFormatPr defaultColWidth="9.00390625" defaultRowHeight="12.75"/>
  <cols>
    <col min="1" max="1" width="9.75390625" style="0" customWidth="1"/>
    <col min="2" max="2" width="14.00390625" style="0" customWidth="1"/>
    <col min="3" max="3" width="11.875" style="0" customWidth="1"/>
    <col min="4" max="4" width="14.00390625" style="0" customWidth="1"/>
    <col min="5" max="5" width="11.625" style="0" customWidth="1"/>
    <col min="6" max="6" width="13.875" style="0" customWidth="1"/>
    <col min="7" max="7" width="13.25390625" style="0" customWidth="1"/>
  </cols>
  <sheetData>
    <row r="1" spans="1:7" ht="15">
      <c r="A1" s="29" t="s">
        <v>0</v>
      </c>
      <c r="B1" s="28"/>
      <c r="C1" s="28"/>
      <c r="D1" s="27"/>
      <c r="E1" s="28"/>
      <c r="F1" s="28"/>
      <c r="G1" s="28"/>
    </row>
    <row r="2" spans="1:7" ht="15">
      <c r="A2" s="30">
        <v>1993</v>
      </c>
      <c r="B2" s="27"/>
      <c r="C2" s="27"/>
      <c r="D2" s="27"/>
      <c r="E2" s="27"/>
      <c r="F2" s="27"/>
      <c r="G2" s="27"/>
    </row>
    <row r="3" spans="1:7" ht="19.5">
      <c r="A3" s="30" t="s">
        <v>1</v>
      </c>
      <c r="B3" s="31"/>
      <c r="C3" s="31"/>
      <c r="D3" s="31"/>
      <c r="E3" s="31"/>
      <c r="F3" s="31"/>
      <c r="G3" s="31"/>
    </row>
    <row r="4" ht="12">
      <c r="D4" s="1" t="s">
        <v>2</v>
      </c>
    </row>
    <row r="5" ht="12">
      <c r="B5" s="2"/>
    </row>
    <row r="6" spans="1:7" ht="15">
      <c r="A6" s="6"/>
      <c r="B6" s="32" t="s">
        <v>3</v>
      </c>
      <c r="C6" s="34"/>
      <c r="D6" s="32" t="s">
        <v>4</v>
      </c>
      <c r="E6" s="34"/>
      <c r="F6" s="32" t="s">
        <v>5</v>
      </c>
      <c r="G6" s="34"/>
    </row>
    <row r="7" ht="15">
      <c r="A7" s="33" t="s">
        <v>6</v>
      </c>
    </row>
    <row r="8" spans="1:7" ht="12">
      <c r="A8" s="7"/>
      <c r="B8" s="8" t="s">
        <v>7</v>
      </c>
      <c r="C8" s="8" t="s">
        <v>8</v>
      </c>
      <c r="D8" s="8" t="s">
        <v>7</v>
      </c>
      <c r="E8" s="8" t="s">
        <v>8</v>
      </c>
      <c r="F8" s="8" t="s">
        <v>7</v>
      </c>
      <c r="G8" s="9" t="s">
        <v>8</v>
      </c>
    </row>
    <row r="9" ht="12">
      <c r="B9" s="2"/>
    </row>
    <row r="10" spans="1:10" s="43" customFormat="1" ht="12.75">
      <c r="A10" s="38" t="s">
        <v>9</v>
      </c>
      <c r="B10" s="39">
        <v>1783315.3</v>
      </c>
      <c r="C10" s="39">
        <f>B10/31</f>
        <v>57526.3</v>
      </c>
      <c r="D10" s="39">
        <v>2391814.3</v>
      </c>
      <c r="E10" s="39">
        <f>D10/31</f>
        <v>77155.29999999999</v>
      </c>
      <c r="F10" s="40">
        <f>D10+B10</f>
        <v>4175129.5999999996</v>
      </c>
      <c r="G10" s="40">
        <f>F10/31</f>
        <v>134681.59999999998</v>
      </c>
      <c r="H10" s="41"/>
      <c r="I10" s="42">
        <v>31</v>
      </c>
      <c r="J10" s="42">
        <f>SUM(I10:I10)</f>
        <v>31</v>
      </c>
    </row>
    <row r="11" spans="1:10" s="48" customFormat="1" ht="12.75">
      <c r="A11" s="44" t="s">
        <v>10</v>
      </c>
      <c r="B11" s="45">
        <v>1639857.2</v>
      </c>
      <c r="C11" s="45">
        <f>B11/28</f>
        <v>58566.32857142857</v>
      </c>
      <c r="D11" s="45">
        <v>2156198.1</v>
      </c>
      <c r="E11" s="45">
        <f>D11/28</f>
        <v>77007.075</v>
      </c>
      <c r="F11" s="45">
        <f aca="true" t="shared" si="0" ref="F11:F21">B11+D11</f>
        <v>3796055.3</v>
      </c>
      <c r="G11" s="45">
        <f>F11/28</f>
        <v>135573.40357142856</v>
      </c>
      <c r="H11" s="46"/>
      <c r="I11" s="47">
        <v>28</v>
      </c>
      <c r="J11" s="47">
        <f>SUM(I10:I11)</f>
        <v>59</v>
      </c>
    </row>
    <row r="12" spans="1:10" s="48" customFormat="1" ht="12.75">
      <c r="A12" s="44" t="s">
        <v>11</v>
      </c>
      <c r="B12" s="45">
        <v>1919900.3</v>
      </c>
      <c r="C12" s="45">
        <f>B12/31</f>
        <v>61932.26774193549</v>
      </c>
      <c r="D12" s="45">
        <v>2155794.6</v>
      </c>
      <c r="E12" s="45">
        <f>D12/31</f>
        <v>69541.76129032258</v>
      </c>
      <c r="F12" s="45">
        <f t="shared" si="0"/>
        <v>4075694.9000000004</v>
      </c>
      <c r="G12" s="45">
        <f>F12/31</f>
        <v>131474.02903225808</v>
      </c>
      <c r="H12" s="46"/>
      <c r="I12" s="47">
        <v>31</v>
      </c>
      <c r="J12" s="47">
        <f>SUM(I10:I12)</f>
        <v>90</v>
      </c>
    </row>
    <row r="13" spans="1:10" s="48" customFormat="1" ht="12.75">
      <c r="A13" s="44" t="s">
        <v>12</v>
      </c>
      <c r="B13" s="45">
        <v>1545975.6</v>
      </c>
      <c r="C13" s="45">
        <f>B13/30</f>
        <v>51532.520000000004</v>
      </c>
      <c r="D13" s="45">
        <v>2378380.6</v>
      </c>
      <c r="E13" s="45">
        <f>D13/30</f>
        <v>79279.35333333333</v>
      </c>
      <c r="F13" s="45">
        <f t="shared" si="0"/>
        <v>3924356.2</v>
      </c>
      <c r="G13" s="45">
        <f>F13/30</f>
        <v>130811.87333333334</v>
      </c>
      <c r="H13" s="46"/>
      <c r="I13" s="47">
        <v>30</v>
      </c>
      <c r="J13" s="47">
        <f>SUM(I10:I13)</f>
        <v>120</v>
      </c>
    </row>
    <row r="14" spans="1:10" s="48" customFormat="1" ht="12.75">
      <c r="A14" s="44" t="s">
        <v>13</v>
      </c>
      <c r="B14" s="45">
        <v>1812526.9</v>
      </c>
      <c r="C14" s="45">
        <f>B14/31</f>
        <v>58468.60967741935</v>
      </c>
      <c r="D14" s="45">
        <v>2644099</v>
      </c>
      <c r="E14" s="45">
        <f>D14/31</f>
        <v>85293.51612903226</v>
      </c>
      <c r="F14" s="45">
        <f t="shared" si="0"/>
        <v>4456625.9</v>
      </c>
      <c r="G14" s="45">
        <f>F14/31</f>
        <v>143762.12580645163</v>
      </c>
      <c r="H14" s="46"/>
      <c r="I14" s="47">
        <v>31</v>
      </c>
      <c r="J14" s="47">
        <f>SUM(I10:I14)</f>
        <v>151</v>
      </c>
    </row>
    <row r="15" spans="1:10" s="48" customFormat="1" ht="12.75">
      <c r="A15" s="44" t="s">
        <v>14</v>
      </c>
      <c r="B15" s="45">
        <v>1989605.2</v>
      </c>
      <c r="C15" s="45">
        <f>B15/30</f>
        <v>66320.17333333332</v>
      </c>
      <c r="D15" s="45">
        <v>2401399.3</v>
      </c>
      <c r="E15" s="45">
        <f>D15/30</f>
        <v>80046.64333333333</v>
      </c>
      <c r="F15" s="45">
        <f t="shared" si="0"/>
        <v>4391004.5</v>
      </c>
      <c r="G15" s="45">
        <f>F15/30</f>
        <v>146366.81666666668</v>
      </c>
      <c r="H15" s="46"/>
      <c r="I15" s="47">
        <v>30</v>
      </c>
      <c r="J15" s="47">
        <f>SUM(I10:I15)</f>
        <v>181</v>
      </c>
    </row>
    <row r="16" spans="1:10" s="48" customFormat="1" ht="12.75">
      <c r="A16" s="44" t="s">
        <v>15</v>
      </c>
      <c r="B16" s="45">
        <v>2169846.7</v>
      </c>
      <c r="C16" s="45">
        <f>B16/31</f>
        <v>69995.05483870968</v>
      </c>
      <c r="D16" s="45">
        <v>2728754.8</v>
      </c>
      <c r="E16" s="45">
        <f>D16/31</f>
        <v>88024.34838709676</v>
      </c>
      <c r="F16" s="45">
        <f t="shared" si="0"/>
        <v>4898601.5</v>
      </c>
      <c r="G16" s="45">
        <f>F16/31</f>
        <v>158019.40322580645</v>
      </c>
      <c r="H16" s="46"/>
      <c r="I16" s="47">
        <v>31</v>
      </c>
      <c r="J16" s="47">
        <f>SUM(I10:I16)</f>
        <v>212</v>
      </c>
    </row>
    <row r="17" spans="1:10" s="48" customFormat="1" ht="12.75">
      <c r="A17" s="44" t="s">
        <v>16</v>
      </c>
      <c r="B17" s="45">
        <v>2119845.6</v>
      </c>
      <c r="C17" s="45">
        <f>B17/31</f>
        <v>68382.11612903226</v>
      </c>
      <c r="D17" s="45">
        <v>2664757.8</v>
      </c>
      <c r="E17" s="45">
        <f>D17/31</f>
        <v>85959.92903225806</v>
      </c>
      <c r="F17" s="45">
        <f t="shared" si="0"/>
        <v>4784603.4</v>
      </c>
      <c r="G17" s="45">
        <f>F17/31</f>
        <v>154342.04516129033</v>
      </c>
      <c r="H17" s="46"/>
      <c r="I17" s="47">
        <v>31</v>
      </c>
      <c r="J17" s="47">
        <f>SUM(I10:I17)</f>
        <v>243</v>
      </c>
    </row>
    <row r="18" spans="1:10" s="48" customFormat="1" ht="12.75">
      <c r="A18" s="44" t="s">
        <v>17</v>
      </c>
      <c r="B18" s="45">
        <v>2025675.5</v>
      </c>
      <c r="C18" s="45">
        <f>B18/30</f>
        <v>67522.51666666666</v>
      </c>
      <c r="D18" s="45">
        <v>2616880</v>
      </c>
      <c r="E18" s="45">
        <f>D18/30</f>
        <v>87229.33333333333</v>
      </c>
      <c r="F18" s="45">
        <f t="shared" si="0"/>
        <v>4642555.5</v>
      </c>
      <c r="G18" s="45">
        <f>F18/30</f>
        <v>154751.85</v>
      </c>
      <c r="H18" s="46"/>
      <c r="I18" s="47">
        <v>30</v>
      </c>
      <c r="J18" s="47">
        <f>SUM(I10:I18)</f>
        <v>273</v>
      </c>
    </row>
    <row r="19" spans="1:10" s="48" customFormat="1" ht="12.75">
      <c r="A19" s="44" t="s">
        <v>18</v>
      </c>
      <c r="B19" s="45">
        <v>2089211.2</v>
      </c>
      <c r="C19" s="45">
        <f>B19/31</f>
        <v>67393.90967741936</v>
      </c>
      <c r="D19" s="45">
        <v>2860331.5</v>
      </c>
      <c r="E19" s="45">
        <f>D19/31</f>
        <v>92268.75806451614</v>
      </c>
      <c r="F19" s="45">
        <f t="shared" si="0"/>
        <v>4949542.7</v>
      </c>
      <c r="G19" s="45">
        <f>F19/31</f>
        <v>159662.6677419355</v>
      </c>
      <c r="H19" s="46"/>
      <c r="I19" s="47">
        <v>31</v>
      </c>
      <c r="J19" s="47">
        <f>SUM(I10:I19)</f>
        <v>304</v>
      </c>
    </row>
    <row r="20" spans="1:10" s="48" customFormat="1" ht="12.75">
      <c r="A20" s="44" t="s">
        <v>19</v>
      </c>
      <c r="B20" s="45">
        <v>1965975.7</v>
      </c>
      <c r="C20" s="45">
        <f>B20/30</f>
        <v>65532.52333333333</v>
      </c>
      <c r="D20" s="45">
        <v>2699309.2</v>
      </c>
      <c r="E20" s="45">
        <f>D20/30</f>
        <v>89976.97333333334</v>
      </c>
      <c r="F20" s="45">
        <f t="shared" si="0"/>
        <v>4665284.9</v>
      </c>
      <c r="G20" s="45">
        <f>F20/30</f>
        <v>155509.49666666667</v>
      </c>
      <c r="H20" s="46"/>
      <c r="I20" s="47">
        <v>30</v>
      </c>
      <c r="J20" s="47">
        <f>SUM(I10:I20)</f>
        <v>334</v>
      </c>
    </row>
    <row r="21" spans="1:10" s="48" customFormat="1" ht="12.75">
      <c r="A21" s="44" t="s">
        <v>20</v>
      </c>
      <c r="B21" s="45">
        <v>2100898.1</v>
      </c>
      <c r="C21" s="45">
        <f>B21/31</f>
        <v>67770.9064516129</v>
      </c>
      <c r="D21" s="45">
        <v>2702622</v>
      </c>
      <c r="E21" s="45">
        <f>D21/31</f>
        <v>87181.35483870968</v>
      </c>
      <c r="F21" s="45">
        <f t="shared" si="0"/>
        <v>4803520.1</v>
      </c>
      <c r="G21" s="45">
        <f>F21/31</f>
        <v>154952.26129032258</v>
      </c>
      <c r="H21" s="46"/>
      <c r="I21" s="47">
        <v>31</v>
      </c>
      <c r="J21" s="47">
        <f>SUM(I10:I21)</f>
        <v>365</v>
      </c>
    </row>
    <row r="22" spans="1:10" s="43" customFormat="1" ht="12.75">
      <c r="A22" s="41"/>
      <c r="B22" s="39"/>
      <c r="C22" s="39"/>
      <c r="D22" s="39"/>
      <c r="E22" s="39"/>
      <c r="F22" s="39"/>
      <c r="G22" s="39"/>
      <c r="H22" s="41"/>
      <c r="I22" s="41"/>
      <c r="J22" s="41"/>
    </row>
    <row r="23" spans="1:10" s="52" customFormat="1" ht="13.5" thickBot="1">
      <c r="A23" s="49" t="s">
        <v>5</v>
      </c>
      <c r="B23" s="50">
        <f>SUM(B10:B21)</f>
        <v>23162633.299999997</v>
      </c>
      <c r="C23" s="50">
        <f>B23/J21</f>
        <v>63459.269315068486</v>
      </c>
      <c r="D23" s="50">
        <f>SUM(D10:D21)</f>
        <v>30400341.2</v>
      </c>
      <c r="E23" s="50">
        <f>D23/J21</f>
        <v>83288.60602739725</v>
      </c>
      <c r="F23" s="50">
        <f>B23+D23</f>
        <v>53562974.5</v>
      </c>
      <c r="G23" s="50">
        <f>F23/J21</f>
        <v>146747.87534246576</v>
      </c>
      <c r="H23" s="51"/>
      <c r="I23" s="51"/>
      <c r="J23" s="51"/>
    </row>
    <row r="24" spans="1:10" s="48" customFormat="1" ht="13.5" thickTop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2:7" s="48" customFormat="1" ht="12.75">
      <c r="B25" s="46"/>
      <c r="C25" s="46"/>
      <c r="D25" s="46"/>
      <c r="E25" s="46"/>
      <c r="F25" s="46"/>
      <c r="G25" s="46"/>
    </row>
    <row r="26" spans="2:7" s="48" customFormat="1" ht="12.75">
      <c r="B26" s="46"/>
      <c r="C26" s="46"/>
      <c r="D26" s="46"/>
      <c r="E26" s="46"/>
      <c r="F26" s="46"/>
      <c r="G26" s="46"/>
    </row>
    <row r="27" spans="2:7" s="48" customFormat="1" ht="12.75">
      <c r="B27" s="46"/>
      <c r="C27" s="46"/>
      <c r="D27" s="46"/>
      <c r="E27" s="46"/>
      <c r="F27" s="46"/>
      <c r="G27" s="46"/>
    </row>
    <row r="28" spans="2:7" s="48" customFormat="1" ht="12.75">
      <c r="B28" s="46"/>
      <c r="C28" s="46"/>
      <c r="D28" s="46"/>
      <c r="E28" s="46"/>
      <c r="F28" s="46"/>
      <c r="G28" s="46"/>
    </row>
    <row r="29" spans="1:10" s="48" customFormat="1" ht="12.75">
      <c r="A29" s="46"/>
      <c r="B29" s="46"/>
      <c r="C29" s="46"/>
      <c r="D29" s="53" t="s">
        <v>0</v>
      </c>
      <c r="E29" s="46"/>
      <c r="F29" s="46"/>
      <c r="G29" s="46"/>
      <c r="H29" s="46"/>
      <c r="I29" s="46"/>
      <c r="J29" s="46"/>
    </row>
    <row r="30" spans="2:7" s="48" customFormat="1" ht="12.75">
      <c r="B30" s="46"/>
      <c r="C30" s="46"/>
      <c r="D30" s="46"/>
      <c r="E30" s="46"/>
      <c r="F30" s="46"/>
      <c r="G30" s="46"/>
    </row>
    <row r="31" spans="2:7" s="48" customFormat="1" ht="12.75">
      <c r="B31" s="46"/>
      <c r="C31" s="46"/>
      <c r="D31" s="54">
        <v>1993</v>
      </c>
      <c r="E31" s="46"/>
      <c r="F31" s="46"/>
      <c r="G31" s="46"/>
    </row>
    <row r="32" spans="1:10" s="48" customFormat="1" ht="12.75">
      <c r="A32" s="46"/>
      <c r="B32" s="46"/>
      <c r="C32" s="47"/>
      <c r="D32" s="55" t="s">
        <v>21</v>
      </c>
      <c r="E32" s="46"/>
      <c r="F32" s="46"/>
      <c r="G32" s="46"/>
      <c r="H32" s="46"/>
      <c r="I32" s="46"/>
      <c r="J32" s="46"/>
    </row>
    <row r="33" spans="2:7" s="48" customFormat="1" ht="12.75">
      <c r="B33" s="46"/>
      <c r="C33" s="46"/>
      <c r="D33" s="46"/>
      <c r="E33" s="46"/>
      <c r="F33" s="46"/>
      <c r="G33" s="46"/>
    </row>
    <row r="34" spans="1:8" s="48" customFormat="1" ht="12.75">
      <c r="A34" s="46"/>
      <c r="B34" s="46"/>
      <c r="C34" s="46"/>
      <c r="D34" s="46"/>
      <c r="E34" s="46"/>
      <c r="F34" s="46"/>
      <c r="G34" s="46"/>
      <c r="H34" s="44" t="s">
        <v>22</v>
      </c>
    </row>
    <row r="35" spans="1:8" s="43" customFormat="1" ht="12.75">
      <c r="A35" s="41"/>
      <c r="B35" s="41"/>
      <c r="C35" s="56" t="s">
        <v>3</v>
      </c>
      <c r="D35" s="41"/>
      <c r="E35" s="56" t="s">
        <v>4</v>
      </c>
      <c r="F35" s="41"/>
      <c r="G35" s="56" t="s">
        <v>5</v>
      </c>
      <c r="H35" s="41"/>
    </row>
    <row r="36" spans="1:8" s="48" customFormat="1" ht="12.75">
      <c r="A36" s="57" t="s">
        <v>6</v>
      </c>
      <c r="B36" s="46"/>
      <c r="C36" s="46"/>
      <c r="D36" s="46"/>
      <c r="E36" s="46"/>
      <c r="F36" s="46"/>
      <c r="G36" s="46"/>
      <c r="H36" s="46"/>
    </row>
    <row r="37" spans="1:8" s="48" customFormat="1" ht="12.75">
      <c r="A37" s="46"/>
      <c r="B37" s="57" t="s">
        <v>23</v>
      </c>
      <c r="C37" s="57" t="s">
        <v>24</v>
      </c>
      <c r="D37" s="44" t="s">
        <v>25</v>
      </c>
      <c r="E37" s="44" t="s">
        <v>26</v>
      </c>
      <c r="F37" s="44" t="s">
        <v>25</v>
      </c>
      <c r="G37" s="44" t="s">
        <v>26</v>
      </c>
      <c r="H37" s="46"/>
    </row>
    <row r="38" spans="1:8" s="48" customFormat="1" ht="12.75">
      <c r="A38" s="46"/>
      <c r="B38" s="46"/>
      <c r="C38" s="46"/>
      <c r="D38" s="46"/>
      <c r="E38" s="46"/>
      <c r="F38" s="46"/>
      <c r="G38" s="46"/>
      <c r="H38" s="44" t="s">
        <v>27</v>
      </c>
    </row>
    <row r="39" spans="1:8" s="43" customFormat="1" ht="12.75">
      <c r="A39" s="38" t="s">
        <v>9</v>
      </c>
      <c r="B39" s="40">
        <f aca="true" t="shared" si="1" ref="B39:B50">B10/0.15892</f>
        <v>11221465.51724138</v>
      </c>
      <c r="C39" s="40">
        <f>B39/31</f>
        <v>361982.7586206897</v>
      </c>
      <c r="D39" s="40">
        <f aca="true" t="shared" si="2" ref="D39:D44">D10/0.15891</f>
        <v>15051376.879994964</v>
      </c>
      <c r="E39" s="40">
        <f>D39/31</f>
        <v>485528.28645145043</v>
      </c>
      <c r="F39" s="40">
        <f aca="true" t="shared" si="3" ref="F39:F50">B39+D39</f>
        <v>26272842.397236343</v>
      </c>
      <c r="G39" s="40">
        <f>F39/31</f>
        <v>847511.04507214</v>
      </c>
      <c r="H39" s="41"/>
    </row>
    <row r="40" spans="1:8" s="48" customFormat="1" ht="12.75">
      <c r="A40" s="44" t="s">
        <v>10</v>
      </c>
      <c r="B40" s="45">
        <f t="shared" si="1"/>
        <v>10318759.12408759</v>
      </c>
      <c r="C40" s="45">
        <f>B40/28</f>
        <v>368527.1115745568</v>
      </c>
      <c r="D40" s="45">
        <f t="shared" si="2"/>
        <v>13568674.721540496</v>
      </c>
      <c r="E40" s="45">
        <f>D40/28</f>
        <v>484595.52576930344</v>
      </c>
      <c r="F40" s="45">
        <f t="shared" si="3"/>
        <v>23887433.845628086</v>
      </c>
      <c r="G40" s="45">
        <f>F40/28</f>
        <v>853122.6373438602</v>
      </c>
      <c r="H40" s="46"/>
    </row>
    <row r="41" spans="1:8" s="48" customFormat="1" ht="12.75">
      <c r="A41" s="44" t="s">
        <v>11</v>
      </c>
      <c r="B41" s="45">
        <f t="shared" si="1"/>
        <v>12080923.105965266</v>
      </c>
      <c r="C41" s="45">
        <f>B41/31</f>
        <v>389707.1969666215</v>
      </c>
      <c r="D41" s="45">
        <f t="shared" si="2"/>
        <v>13566135.548423637</v>
      </c>
      <c r="E41" s="45">
        <f>D41/31</f>
        <v>437617.2757556012</v>
      </c>
      <c r="F41" s="45">
        <f t="shared" si="3"/>
        <v>25647058.654388905</v>
      </c>
      <c r="G41" s="45">
        <f>F41/31</f>
        <v>827324.4727222227</v>
      </c>
      <c r="H41" s="46"/>
    </row>
    <row r="42" spans="1:8" s="48" customFormat="1" ht="12.75">
      <c r="A42" s="44" t="s">
        <v>12</v>
      </c>
      <c r="B42" s="45">
        <f t="shared" si="1"/>
        <v>9728011.57815253</v>
      </c>
      <c r="C42" s="45">
        <f>B42/30</f>
        <v>324267.0526050843</v>
      </c>
      <c r="D42" s="45">
        <f t="shared" si="2"/>
        <v>14966840.349883582</v>
      </c>
      <c r="E42" s="45">
        <f>D42/30</f>
        <v>498894.67832945276</v>
      </c>
      <c r="F42" s="45">
        <f t="shared" si="3"/>
        <v>24694851.928036112</v>
      </c>
      <c r="G42" s="45">
        <f>F42/30</f>
        <v>823161.7309345371</v>
      </c>
      <c r="H42" s="46"/>
    </row>
    <row r="43" spans="1:8" s="48" customFormat="1" ht="12.75">
      <c r="A43" s="44" t="s">
        <v>13</v>
      </c>
      <c r="B43" s="45">
        <f t="shared" si="1"/>
        <v>11405278.756607097</v>
      </c>
      <c r="C43" s="45">
        <f>B43/31</f>
        <v>367912.21795506764</v>
      </c>
      <c r="D43" s="45">
        <f t="shared" si="2"/>
        <v>16638971.745012902</v>
      </c>
      <c r="E43" s="45">
        <f>D43/31</f>
        <v>536741.0240326743</v>
      </c>
      <c r="F43" s="45">
        <f t="shared" si="3"/>
        <v>28044250.50162</v>
      </c>
      <c r="G43" s="45">
        <f>F43/31</f>
        <v>904653.2419877419</v>
      </c>
      <c r="H43" s="46"/>
    </row>
    <row r="44" spans="1:8" s="48" customFormat="1" ht="12.75">
      <c r="A44" s="44" t="s">
        <v>14</v>
      </c>
      <c r="B44" s="45">
        <f t="shared" si="1"/>
        <v>12519539.390888497</v>
      </c>
      <c r="C44" s="45">
        <f>B44/30</f>
        <v>417317.97969628323</v>
      </c>
      <c r="D44" s="45">
        <f t="shared" si="2"/>
        <v>15111694.04065194</v>
      </c>
      <c r="E44" s="45">
        <f>D44/30</f>
        <v>503723.134688398</v>
      </c>
      <c r="F44" s="45">
        <f t="shared" si="3"/>
        <v>27631233.431540437</v>
      </c>
      <c r="G44" s="45">
        <f>F44/30</f>
        <v>921041.1143846812</v>
      </c>
      <c r="H44" s="46"/>
    </row>
    <row r="45" spans="1:8" s="48" customFormat="1" ht="12.75">
      <c r="A45" s="44" t="s">
        <v>15</v>
      </c>
      <c r="B45" s="45">
        <f t="shared" si="1"/>
        <v>13653704.379562045</v>
      </c>
      <c r="C45" s="45">
        <f>B45/31</f>
        <v>440442.076760066</v>
      </c>
      <c r="D45" s="45">
        <f>D16/0.15892</f>
        <v>17170619.179461364</v>
      </c>
      <c r="E45" s="45">
        <f>D45/31</f>
        <v>553890.9412729472</v>
      </c>
      <c r="F45" s="45">
        <f t="shared" si="3"/>
        <v>30824323.55902341</v>
      </c>
      <c r="G45" s="45">
        <f>F45/31</f>
        <v>994333.0180330132</v>
      </c>
      <c r="H45" s="46"/>
    </row>
    <row r="46" spans="1:8" s="48" customFormat="1" ht="12.75">
      <c r="A46" s="44" t="s">
        <v>16</v>
      </c>
      <c r="B46" s="45">
        <f t="shared" si="1"/>
        <v>13339073.747797634</v>
      </c>
      <c r="C46" s="45">
        <f>B46/31</f>
        <v>430292.7015418592</v>
      </c>
      <c r="D46" s="45">
        <f>D17/0.15891</f>
        <v>16768974.89144799</v>
      </c>
      <c r="E46" s="45">
        <f>D46/31</f>
        <v>540934.673917677</v>
      </c>
      <c r="F46" s="45">
        <f t="shared" si="3"/>
        <v>30108048.63924562</v>
      </c>
      <c r="G46" s="45">
        <f>F46/31</f>
        <v>971227.3754595362</v>
      </c>
      <c r="H46" s="46"/>
    </row>
    <row r="47" spans="1:8" s="48" customFormat="1" ht="12.75">
      <c r="A47" s="44" t="s">
        <v>17</v>
      </c>
      <c r="B47" s="45">
        <f t="shared" si="1"/>
        <v>12746510.823055625</v>
      </c>
      <c r="C47" s="45">
        <f>B47/30</f>
        <v>424883.69410185417</v>
      </c>
      <c r="D47" s="45">
        <f>D18/0.15891</f>
        <v>16467686.111635517</v>
      </c>
      <c r="E47" s="45">
        <f>D47/30</f>
        <v>548922.8703878506</v>
      </c>
      <c r="F47" s="45">
        <f t="shared" si="3"/>
        <v>29214196.934691142</v>
      </c>
      <c r="G47" s="45">
        <f>F47/30</f>
        <v>973806.5644897048</v>
      </c>
      <c r="H47" s="46"/>
    </row>
    <row r="48" spans="1:8" s="48" customFormat="1" ht="12.75">
      <c r="A48" s="44" t="s">
        <v>18</v>
      </c>
      <c r="B48" s="45">
        <f t="shared" si="1"/>
        <v>13146307.576138938</v>
      </c>
      <c r="C48" s="45">
        <f>B48/31</f>
        <v>424074.43793996575</v>
      </c>
      <c r="D48" s="45">
        <f>D19/0.15891</f>
        <v>17999694.795796365</v>
      </c>
      <c r="E48" s="45">
        <f>D48/31</f>
        <v>580635.3159934311</v>
      </c>
      <c r="F48" s="45">
        <f t="shared" si="3"/>
        <v>31146002.3719353</v>
      </c>
      <c r="G48" s="45">
        <f>F48/31</f>
        <v>1004709.7539333968</v>
      </c>
      <c r="H48" s="46"/>
    </row>
    <row r="49" spans="1:7" s="48" customFormat="1" ht="12.75">
      <c r="A49" s="44" t="s">
        <v>19</v>
      </c>
      <c r="B49" s="45">
        <f t="shared" si="1"/>
        <v>12370851.371759376</v>
      </c>
      <c r="C49" s="45">
        <f>B49/30</f>
        <v>412361.7123919792</v>
      </c>
      <c r="D49" s="45">
        <f>D20/0.15891</f>
        <v>16986402.366119187</v>
      </c>
      <c r="E49" s="45">
        <f>D49/30</f>
        <v>566213.4122039729</v>
      </c>
      <c r="F49" s="45">
        <f t="shared" si="3"/>
        <v>29357253.73787856</v>
      </c>
      <c r="G49" s="45">
        <f>F49/30</f>
        <v>978575.124595952</v>
      </c>
    </row>
    <row r="50" spans="1:7" s="48" customFormat="1" ht="12.75">
      <c r="A50" s="44" t="s">
        <v>20</v>
      </c>
      <c r="B50" s="45">
        <f t="shared" si="1"/>
        <v>13219847.092876919</v>
      </c>
      <c r="C50" s="45">
        <f>B50/31</f>
        <v>426446.6804153845</v>
      </c>
      <c r="D50" s="45">
        <f>D21/0.15891</f>
        <v>17007249.386445157</v>
      </c>
      <c r="E50" s="45">
        <f>D50/31</f>
        <v>548620.9479498438</v>
      </c>
      <c r="F50" s="45">
        <f t="shared" si="3"/>
        <v>30227096.479322076</v>
      </c>
      <c r="G50" s="45">
        <f>F50/31</f>
        <v>975067.6283652283</v>
      </c>
    </row>
    <row r="51" spans="2:7" s="43" customFormat="1" ht="12.75">
      <c r="B51" s="39"/>
      <c r="C51" s="39"/>
      <c r="D51" s="39"/>
      <c r="E51" s="39"/>
      <c r="F51" s="39"/>
      <c r="G51" s="39"/>
    </row>
    <row r="52" spans="1:7" s="52" customFormat="1" ht="13.5" thickBot="1">
      <c r="A52" s="49" t="s">
        <v>5</v>
      </c>
      <c r="B52" s="50">
        <f>SUM(B39:B50)</f>
        <v>145750272.4641329</v>
      </c>
      <c r="C52" s="50">
        <f>B52/J21</f>
        <v>399315.81497022713</v>
      </c>
      <c r="D52" s="50">
        <f>SUM(D39:D50)</f>
        <v>191304320.0164131</v>
      </c>
      <c r="E52" s="50">
        <f>D52/J21</f>
        <v>524121.4247025016</v>
      </c>
      <c r="F52" s="50">
        <f>B52+D52</f>
        <v>337054592.480546</v>
      </c>
      <c r="G52" s="50">
        <f>F52/J21</f>
        <v>923437.2396727288</v>
      </c>
    </row>
    <row r="53" spans="1:8" ht="12.75" thickTop="1">
      <c r="A53" s="20"/>
      <c r="H53" s="5"/>
    </row>
    <row r="54" ht="12">
      <c r="A54" s="22" t="s">
        <v>28</v>
      </c>
    </row>
  </sheetData>
  <printOptions/>
  <pageMargins left="0.7480314960629921" right="0.7480314960629921" top="0.984251968503937" bottom="0.984251968503937" header="0.5" footer="0.5"/>
  <pageSetup fitToHeight="1" fitToWidth="1" orientation="portrait" scale="94" r:id="rId1"/>
  <headerFooter alignWithMargins="0">
    <oddFooter>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workbookViewId="0" topLeftCell="D20">
      <selection activeCell="G23" sqref="G23"/>
    </sheetView>
  </sheetViews>
  <sheetFormatPr defaultColWidth="9.00390625" defaultRowHeight="12.75"/>
  <cols>
    <col min="1" max="1" width="8.00390625" style="0" customWidth="1"/>
    <col min="2" max="2" width="14.00390625" style="0" customWidth="1"/>
    <col min="3" max="3" width="11.125" style="0" customWidth="1"/>
    <col min="4" max="4" width="14.00390625" style="0" customWidth="1"/>
    <col min="5" max="5" width="11.625" style="0" customWidth="1"/>
    <col min="6" max="6" width="13.875" style="0" customWidth="1"/>
    <col min="7" max="7" width="13.25390625" style="0" customWidth="1"/>
  </cols>
  <sheetData>
    <row r="1" spans="1:4" ht="12">
      <c r="A1" s="58" t="s">
        <v>2</v>
      </c>
      <c r="D1" s="58" t="s">
        <v>0</v>
      </c>
    </row>
    <row r="3" ht="12">
      <c r="D3" s="59">
        <v>1994</v>
      </c>
    </row>
    <row r="4" ht="12">
      <c r="D4" s="1" t="s">
        <v>2</v>
      </c>
    </row>
    <row r="5" ht="12">
      <c r="B5" s="2"/>
    </row>
    <row r="6" spans="1:7" ht="12">
      <c r="A6" s="6"/>
      <c r="B6" s="6"/>
      <c r="C6" s="60" t="s">
        <v>3</v>
      </c>
      <c r="D6" s="6"/>
      <c r="E6" s="60" t="s">
        <v>4</v>
      </c>
      <c r="F6" s="6"/>
      <c r="G6" s="60" t="s">
        <v>5</v>
      </c>
    </row>
    <row r="7" ht="12">
      <c r="A7" s="1" t="s">
        <v>6</v>
      </c>
    </row>
    <row r="8" spans="1:7" ht="12">
      <c r="A8" s="7"/>
      <c r="B8" s="8" t="s">
        <v>7</v>
      </c>
      <c r="C8" s="8" t="s">
        <v>8</v>
      </c>
      <c r="D8" s="8" t="s">
        <v>7</v>
      </c>
      <c r="E8" s="8" t="s">
        <v>8</v>
      </c>
      <c r="F8" s="8" t="s">
        <v>7</v>
      </c>
      <c r="G8" s="9" t="s">
        <v>8</v>
      </c>
    </row>
    <row r="9" ht="12">
      <c r="B9" s="2"/>
    </row>
    <row r="10" spans="1:10" ht="12">
      <c r="A10" s="61" t="s">
        <v>9</v>
      </c>
      <c r="B10" s="17">
        <v>2013138.4</v>
      </c>
      <c r="C10" s="10">
        <f>B10/31</f>
        <v>64939.948387096774</v>
      </c>
      <c r="D10" s="17">
        <v>2717289.1</v>
      </c>
      <c r="E10" s="10">
        <f>D10/31</f>
        <v>87654.4870967742</v>
      </c>
      <c r="F10" s="18">
        <f>D10+B10</f>
        <v>4730427.5</v>
      </c>
      <c r="G10" s="11">
        <f>F10/31</f>
        <v>152594.43548387097</v>
      </c>
      <c r="I10" s="5">
        <v>31</v>
      </c>
      <c r="J10" s="5">
        <f>SUM(I10:I10)</f>
        <v>31</v>
      </c>
    </row>
    <row r="11" spans="1:10" ht="12">
      <c r="A11" s="61" t="s">
        <v>10</v>
      </c>
      <c r="B11" s="18">
        <v>1732381.5</v>
      </c>
      <c r="C11" s="11">
        <f>B11/28</f>
        <v>61870.767857142855</v>
      </c>
      <c r="D11" s="18">
        <v>2593168.5</v>
      </c>
      <c r="E11" s="11">
        <f>D11/28</f>
        <v>92613.16071428571</v>
      </c>
      <c r="F11" s="18">
        <f aca="true" t="shared" si="0" ref="F11:F21">B11+D11</f>
        <v>4325550</v>
      </c>
      <c r="G11" s="11">
        <f>F11/28</f>
        <v>154483.92857142858</v>
      </c>
      <c r="I11" s="5">
        <v>28</v>
      </c>
      <c r="J11" s="5">
        <f>SUM(I10:I11)</f>
        <v>59</v>
      </c>
    </row>
    <row r="12" spans="1:10" ht="12">
      <c r="A12" s="61" t="s">
        <v>11</v>
      </c>
      <c r="B12" s="18">
        <v>2149959.1</v>
      </c>
      <c r="C12" s="11">
        <f>B12/31</f>
        <v>69353.51935483872</v>
      </c>
      <c r="D12" s="18">
        <v>2531596</v>
      </c>
      <c r="E12" s="11">
        <f>D12/31</f>
        <v>81664.3870967742</v>
      </c>
      <c r="F12" s="18">
        <f t="shared" si="0"/>
        <v>4681555.1</v>
      </c>
      <c r="G12" s="11">
        <f>F12/31</f>
        <v>151017.9064516129</v>
      </c>
      <c r="I12" s="5">
        <v>31</v>
      </c>
      <c r="J12" s="5">
        <f>SUM(I10:I12)</f>
        <v>90</v>
      </c>
    </row>
    <row r="13" spans="1:10" ht="12">
      <c r="A13" s="61" t="s">
        <v>12</v>
      </c>
      <c r="B13" s="18">
        <v>2135067.3</v>
      </c>
      <c r="C13" s="11">
        <f>B13/30</f>
        <v>71168.90999999999</v>
      </c>
      <c r="D13" s="18">
        <v>2489973.9</v>
      </c>
      <c r="E13" s="11">
        <f>D13/30</f>
        <v>82999.12999999999</v>
      </c>
      <c r="F13" s="18">
        <f t="shared" si="0"/>
        <v>4625041.199999999</v>
      </c>
      <c r="G13" s="11">
        <f>F13/30</f>
        <v>154168.03999999998</v>
      </c>
      <c r="I13" s="5">
        <v>30</v>
      </c>
      <c r="J13" s="5">
        <f>SUM(I10:I13)</f>
        <v>120</v>
      </c>
    </row>
    <row r="14" spans="1:10" ht="12">
      <c r="A14" s="61" t="s">
        <v>13</v>
      </c>
      <c r="B14" s="18">
        <v>2299608.4</v>
      </c>
      <c r="C14" s="11">
        <f>B14/31</f>
        <v>74180.91612903225</v>
      </c>
      <c r="D14" s="18">
        <v>2256350.4</v>
      </c>
      <c r="E14" s="11">
        <f>D14/31</f>
        <v>72785.49677419354</v>
      </c>
      <c r="F14" s="18">
        <f t="shared" si="0"/>
        <v>4555958.8</v>
      </c>
      <c r="G14" s="11">
        <f>F14/31</f>
        <v>146966.4129032258</v>
      </c>
      <c r="I14" s="5">
        <v>31</v>
      </c>
      <c r="J14" s="5">
        <f>SUM(I10:I14)</f>
        <v>151</v>
      </c>
    </row>
    <row r="15" spans="1:10" ht="12">
      <c r="A15" s="61" t="s">
        <v>14</v>
      </c>
      <c r="B15" s="18">
        <v>2287825</v>
      </c>
      <c r="C15" s="11">
        <f>B15/30</f>
        <v>76260.83333333333</v>
      </c>
      <c r="D15" s="18">
        <v>2327134.3</v>
      </c>
      <c r="E15" s="11">
        <f>D15/30</f>
        <v>77571.14333333333</v>
      </c>
      <c r="F15" s="18">
        <f t="shared" si="0"/>
        <v>4614959.3</v>
      </c>
      <c r="G15" s="11">
        <f>F15/30</f>
        <v>153831.97666666665</v>
      </c>
      <c r="I15" s="5">
        <v>30</v>
      </c>
      <c r="J15" s="5">
        <f>SUM(I10:I15)</f>
        <v>181</v>
      </c>
    </row>
    <row r="16" spans="1:10" ht="12">
      <c r="A16" s="61" t="s">
        <v>15</v>
      </c>
      <c r="B16" s="18">
        <v>2030440.5</v>
      </c>
      <c r="C16" s="11">
        <f>B16/31</f>
        <v>65498.08064516129</v>
      </c>
      <c r="D16" s="18">
        <v>2863868.7</v>
      </c>
      <c r="E16" s="11">
        <f>D16/31</f>
        <v>92382.86129032259</v>
      </c>
      <c r="F16" s="18">
        <f t="shared" si="0"/>
        <v>4894309.2</v>
      </c>
      <c r="G16" s="11">
        <f>F16/31</f>
        <v>157880.9419354839</v>
      </c>
      <c r="I16" s="5">
        <v>31</v>
      </c>
      <c r="J16" s="5">
        <f>SUM(I10:I16)</f>
        <v>212</v>
      </c>
    </row>
    <row r="17" spans="1:10" ht="12">
      <c r="A17" s="61" t="s">
        <v>16</v>
      </c>
      <c r="B17" s="18">
        <v>2309963.3</v>
      </c>
      <c r="C17" s="11">
        <f>B17/31</f>
        <v>74514.94516129032</v>
      </c>
      <c r="D17" s="18">
        <v>2827304.8</v>
      </c>
      <c r="E17" s="11">
        <f>D17/31</f>
        <v>91203.38064516129</v>
      </c>
      <c r="F17" s="18">
        <f t="shared" si="0"/>
        <v>5137268.1</v>
      </c>
      <c r="G17" s="11">
        <f>F17/31</f>
        <v>165718.3258064516</v>
      </c>
      <c r="I17" s="5">
        <v>31</v>
      </c>
      <c r="J17" s="5">
        <f>SUM(I10:I17)</f>
        <v>243</v>
      </c>
    </row>
    <row r="18" spans="1:10" ht="12">
      <c r="A18" s="61" t="s">
        <v>17</v>
      </c>
      <c r="B18" s="18">
        <v>1973581.4</v>
      </c>
      <c r="C18" s="11">
        <f>B18/30</f>
        <v>65786.04666666666</v>
      </c>
      <c r="D18" s="18">
        <v>2776250.2</v>
      </c>
      <c r="E18" s="11">
        <f>D18/30</f>
        <v>92541.67333333334</v>
      </c>
      <c r="F18" s="18">
        <f t="shared" si="0"/>
        <v>4749831.6</v>
      </c>
      <c r="G18" s="11">
        <f>F18/30</f>
        <v>158327.72</v>
      </c>
      <c r="I18" s="5">
        <v>30</v>
      </c>
      <c r="J18" s="5">
        <f>SUM(I10:I18)</f>
        <v>273</v>
      </c>
    </row>
    <row r="19" spans="1:10" ht="12">
      <c r="A19" s="61" t="s">
        <v>18</v>
      </c>
      <c r="B19" s="18">
        <v>2195839.4</v>
      </c>
      <c r="C19" s="11">
        <f>B19/31</f>
        <v>70833.52903225805</v>
      </c>
      <c r="D19" s="18">
        <v>2560298.2</v>
      </c>
      <c r="E19" s="11">
        <f>D19/31</f>
        <v>82590.26451612904</v>
      </c>
      <c r="F19" s="18">
        <f t="shared" si="0"/>
        <v>4756137.6</v>
      </c>
      <c r="G19" s="11">
        <f>F19/31</f>
        <v>153423.7935483871</v>
      </c>
      <c r="I19" s="5">
        <v>31</v>
      </c>
      <c r="J19" s="5">
        <f>SUM(I10:I19)</f>
        <v>304</v>
      </c>
    </row>
    <row r="20" spans="1:10" ht="12">
      <c r="A20" s="61" t="s">
        <v>19</v>
      </c>
      <c r="B20" s="18">
        <v>2011777.6</v>
      </c>
      <c r="C20" s="11">
        <f>B20/30</f>
        <v>67059.25333333334</v>
      </c>
      <c r="D20" s="18">
        <v>2959969.7</v>
      </c>
      <c r="E20" s="11">
        <f>D20/30</f>
        <v>98665.65666666668</v>
      </c>
      <c r="F20" s="18">
        <f t="shared" si="0"/>
        <v>4971747.300000001</v>
      </c>
      <c r="G20" s="11">
        <f>F20/30</f>
        <v>165724.91000000003</v>
      </c>
      <c r="I20" s="5">
        <v>30</v>
      </c>
      <c r="J20" s="5">
        <f>SUM(I10:I20)</f>
        <v>334</v>
      </c>
    </row>
    <row r="21" spans="1:10" ht="12">
      <c r="A21" s="62" t="s">
        <v>20</v>
      </c>
      <c r="B21" s="19">
        <v>2293720</v>
      </c>
      <c r="C21" s="12">
        <f>B21/31</f>
        <v>73990.96774193548</v>
      </c>
      <c r="D21" s="19">
        <v>3017852.2</v>
      </c>
      <c r="E21" s="12">
        <f>D21/31</f>
        <v>97350.07096774194</v>
      </c>
      <c r="F21" s="19">
        <f t="shared" si="0"/>
        <v>5311572.2</v>
      </c>
      <c r="G21" s="12">
        <f>F21/31</f>
        <v>171341.03870967744</v>
      </c>
      <c r="I21" s="5">
        <v>31</v>
      </c>
      <c r="J21" s="5">
        <f>SUM(I10:I21)</f>
        <v>365</v>
      </c>
    </row>
    <row r="22" spans="1:7" ht="12">
      <c r="A22" s="20"/>
      <c r="B22" s="4"/>
      <c r="C22" s="4"/>
      <c r="D22" s="4"/>
      <c r="E22" s="4"/>
      <c r="F22" s="4"/>
      <c r="G22" s="4"/>
    </row>
    <row r="23" spans="1:7" ht="12.75" thickBot="1">
      <c r="A23" s="63" t="s">
        <v>5</v>
      </c>
      <c r="B23" s="13">
        <f>SUM(B10:B21)</f>
        <v>25433301.9</v>
      </c>
      <c r="C23" s="13">
        <f>SUM(B10:B21)/J21</f>
        <v>69680.27917808219</v>
      </c>
      <c r="D23" s="13">
        <f>SUM(D10:D21)</f>
        <v>31921055.999999996</v>
      </c>
      <c r="E23" s="13">
        <f>SUM(D10:D21)/J21</f>
        <v>87454.94794520547</v>
      </c>
      <c r="F23" s="13">
        <f>B23+D23</f>
        <v>57354357.89999999</v>
      </c>
      <c r="G23" s="13">
        <f>F23/J21</f>
        <v>157135.22712328765</v>
      </c>
    </row>
    <row r="24" spans="1:7" ht="12.75" thickTop="1">
      <c r="A24" s="20"/>
      <c r="B24" s="4"/>
      <c r="C24" s="4"/>
      <c r="D24" s="4"/>
      <c r="E24" s="4"/>
      <c r="F24" s="4"/>
      <c r="G24" s="4"/>
    </row>
    <row r="25" ht="12">
      <c r="A25" s="20"/>
    </row>
    <row r="26" ht="12">
      <c r="A26" s="20"/>
    </row>
    <row r="27" ht="12">
      <c r="A27" s="20"/>
    </row>
    <row r="28" ht="12">
      <c r="A28" s="20"/>
    </row>
    <row r="29" spans="1:4" ht="12">
      <c r="A29" s="20"/>
      <c r="D29" s="58" t="s">
        <v>0</v>
      </c>
    </row>
    <row r="30" ht="12">
      <c r="A30" s="20"/>
    </row>
    <row r="31" spans="1:4" ht="12">
      <c r="A31" s="20"/>
      <c r="D31" s="59">
        <v>1994</v>
      </c>
    </row>
    <row r="32" spans="1:4" ht="12">
      <c r="A32" s="20"/>
      <c r="C32" s="2"/>
      <c r="D32" s="1" t="s">
        <v>29</v>
      </c>
    </row>
    <row r="33" ht="12">
      <c r="A33" s="20"/>
    </row>
    <row r="34" spans="1:8" ht="12">
      <c r="A34" s="20"/>
      <c r="H34" s="3" t="s">
        <v>22</v>
      </c>
    </row>
    <row r="35" spans="1:7" ht="12">
      <c r="A35" s="64"/>
      <c r="B35" s="6"/>
      <c r="C35" s="60" t="s">
        <v>3</v>
      </c>
      <c r="D35" s="6"/>
      <c r="E35" s="60" t="s">
        <v>4</v>
      </c>
      <c r="F35" s="6"/>
      <c r="G35" s="60" t="s">
        <v>5</v>
      </c>
    </row>
    <row r="36" ht="12">
      <c r="A36" s="65" t="s">
        <v>6</v>
      </c>
    </row>
    <row r="37" spans="1:7" ht="12">
      <c r="A37" s="21"/>
      <c r="B37" s="66" t="s">
        <v>23</v>
      </c>
      <c r="C37" s="67" t="s">
        <v>24</v>
      </c>
      <c r="D37" s="8" t="s">
        <v>25</v>
      </c>
      <c r="E37" s="8" t="s">
        <v>26</v>
      </c>
      <c r="F37" s="8" t="s">
        <v>25</v>
      </c>
      <c r="G37" s="9" t="s">
        <v>26</v>
      </c>
    </row>
    <row r="38" spans="1:8" ht="12">
      <c r="A38" s="20"/>
      <c r="H38" s="3" t="s">
        <v>27</v>
      </c>
    </row>
    <row r="39" spans="1:7" ht="12">
      <c r="A39" s="61" t="s">
        <v>9</v>
      </c>
      <c r="B39" s="14">
        <f aca="true" t="shared" si="1" ref="B39:B50">B10/0.15892</f>
        <v>12667621.444752075</v>
      </c>
      <c r="C39" s="14">
        <f>B39/31</f>
        <v>408632.9498307121</v>
      </c>
      <c r="D39" s="14">
        <f aca="true" t="shared" si="2" ref="D39:D44">D10/0.15891</f>
        <v>17099547.542634197</v>
      </c>
      <c r="E39" s="14">
        <f>D39/31</f>
        <v>551598.3078269096</v>
      </c>
      <c r="F39" s="14">
        <f aca="true" t="shared" si="3" ref="F39:F50">B39+D39</f>
        <v>29767168.98738627</v>
      </c>
      <c r="G39" s="14">
        <f>F39/31</f>
        <v>960231.2576576216</v>
      </c>
    </row>
    <row r="40" spans="1:7" ht="12">
      <c r="A40" s="61" t="s">
        <v>10</v>
      </c>
      <c r="B40" s="14">
        <f t="shared" si="1"/>
        <v>10900965.894789832</v>
      </c>
      <c r="C40" s="14">
        <f>B40/28</f>
        <v>389320.2105282083</v>
      </c>
      <c r="D40" s="14">
        <f t="shared" si="2"/>
        <v>16318472.720407778</v>
      </c>
      <c r="E40" s="14">
        <f>D40/28</f>
        <v>582802.5971574207</v>
      </c>
      <c r="F40" s="14">
        <f t="shared" si="3"/>
        <v>27219438.61519761</v>
      </c>
      <c r="G40" s="14">
        <f>F40/28</f>
        <v>972122.8076856289</v>
      </c>
    </row>
    <row r="41" spans="1:7" ht="12">
      <c r="A41" s="61" t="s">
        <v>11</v>
      </c>
      <c r="B41" s="14">
        <f t="shared" si="1"/>
        <v>13528562.169645105</v>
      </c>
      <c r="C41" s="14">
        <f>B41/31</f>
        <v>436405.23127887433</v>
      </c>
      <c r="D41" s="14">
        <f t="shared" si="2"/>
        <v>15931004.971367441</v>
      </c>
      <c r="E41" s="14">
        <f>D41/31</f>
        <v>513903.3861731433</v>
      </c>
      <c r="F41" s="14">
        <f t="shared" si="3"/>
        <v>29459567.141012546</v>
      </c>
      <c r="G41" s="14">
        <f>F41/31</f>
        <v>950308.6174520176</v>
      </c>
    </row>
    <row r="42" spans="1:7" ht="12">
      <c r="A42" s="61" t="s">
        <v>12</v>
      </c>
      <c r="B42" s="14">
        <f t="shared" si="1"/>
        <v>13434855.9023408</v>
      </c>
      <c r="C42" s="14">
        <f>B42/30</f>
        <v>447828.53007802664</v>
      </c>
      <c r="D42" s="14">
        <f t="shared" si="2"/>
        <v>15669082.499528034</v>
      </c>
      <c r="E42" s="14">
        <f>D42/30</f>
        <v>522302.7499842678</v>
      </c>
      <c r="F42" s="14">
        <f t="shared" si="3"/>
        <v>29103938.401868835</v>
      </c>
      <c r="G42" s="14">
        <f>F42/30</f>
        <v>970131.2800622944</v>
      </c>
    </row>
    <row r="43" spans="1:7" ht="12">
      <c r="A43" s="61" t="s">
        <v>13</v>
      </c>
      <c r="B43" s="14">
        <f t="shared" si="1"/>
        <v>14470226.52907123</v>
      </c>
      <c r="C43" s="14">
        <f>B43/31</f>
        <v>466781.50093778165</v>
      </c>
      <c r="D43" s="14">
        <f t="shared" si="2"/>
        <v>14198920.14347744</v>
      </c>
      <c r="E43" s="14">
        <f>D43/31</f>
        <v>458029.68204765936</v>
      </c>
      <c r="F43" s="14">
        <f t="shared" si="3"/>
        <v>28669146.67254867</v>
      </c>
      <c r="G43" s="14">
        <f>F43/31</f>
        <v>924811.182985441</v>
      </c>
    </row>
    <row r="44" spans="1:7" ht="12">
      <c r="A44" s="61" t="s">
        <v>14</v>
      </c>
      <c r="B44" s="14">
        <f t="shared" si="1"/>
        <v>14396079.788572866</v>
      </c>
      <c r="C44" s="14">
        <f>B44/30</f>
        <v>479869.3262857622</v>
      </c>
      <c r="D44" s="14">
        <f t="shared" si="2"/>
        <v>14644354.036876218</v>
      </c>
      <c r="E44" s="14">
        <f>D44/30</f>
        <v>488145.1345625406</v>
      </c>
      <c r="F44" s="14">
        <f t="shared" si="3"/>
        <v>29040433.825449087</v>
      </c>
      <c r="G44" s="14">
        <f>F44/30</f>
        <v>968014.4608483029</v>
      </c>
    </row>
    <row r="45" spans="1:7" ht="12">
      <c r="A45" s="61" t="s">
        <v>15</v>
      </c>
      <c r="B45" s="14">
        <f t="shared" si="1"/>
        <v>12776494.462622702</v>
      </c>
      <c r="C45" s="14">
        <f>B45/31</f>
        <v>412144.98266524845</v>
      </c>
      <c r="D45" s="14">
        <f>D16/0.15892</f>
        <v>18020819.90938837</v>
      </c>
      <c r="E45" s="14">
        <f>D45/31</f>
        <v>581316.7712705926</v>
      </c>
      <c r="F45" s="14">
        <f t="shared" si="3"/>
        <v>30797314.372011073</v>
      </c>
      <c r="G45" s="14">
        <f>F45/31</f>
        <v>993461.753935841</v>
      </c>
    </row>
    <row r="46" spans="1:7" ht="12">
      <c r="A46" s="61" t="s">
        <v>16</v>
      </c>
      <c r="B46" s="14">
        <f t="shared" si="1"/>
        <v>14535384.47017367</v>
      </c>
      <c r="C46" s="14">
        <f>B46/31</f>
        <v>468883.37000560225</v>
      </c>
      <c r="D46" s="14">
        <f>D17/0.15891</f>
        <v>17791862.060285695</v>
      </c>
      <c r="E46" s="14">
        <f>D46/31</f>
        <v>573931.0342027644</v>
      </c>
      <c r="F46" s="14">
        <f t="shared" si="3"/>
        <v>32327246.530459367</v>
      </c>
      <c r="G46" s="14">
        <f>F46/31</f>
        <v>1042814.4042083666</v>
      </c>
    </row>
    <row r="47" spans="1:7" ht="12">
      <c r="A47" s="61" t="s">
        <v>17</v>
      </c>
      <c r="B47" s="14">
        <f t="shared" si="1"/>
        <v>12418710.042788824</v>
      </c>
      <c r="C47" s="14">
        <f>B47/30</f>
        <v>413957.00142629415</v>
      </c>
      <c r="D47" s="14">
        <f>D18/0.15891</f>
        <v>17470582.090491474</v>
      </c>
      <c r="E47" s="14">
        <f>D47/30</f>
        <v>582352.7363497157</v>
      </c>
      <c r="F47" s="14">
        <f t="shared" si="3"/>
        <v>29889292.1332803</v>
      </c>
      <c r="G47" s="14">
        <f>F47/30</f>
        <v>996309.73777601</v>
      </c>
    </row>
    <row r="48" spans="1:7" ht="12">
      <c r="A48" s="61" t="s">
        <v>18</v>
      </c>
      <c r="B48" s="14">
        <f t="shared" si="1"/>
        <v>13817262.773722626</v>
      </c>
      <c r="C48" s="14">
        <f>B48/31</f>
        <v>445718.1539910525</v>
      </c>
      <c r="D48" s="14">
        <f>D19/0.15891</f>
        <v>16111624.189792966</v>
      </c>
      <c r="E48" s="14">
        <f>D48/31</f>
        <v>519729.8125739667</v>
      </c>
      <c r="F48" s="14">
        <f t="shared" si="3"/>
        <v>29928886.963515595</v>
      </c>
      <c r="G48" s="14">
        <f>F48/31</f>
        <v>965447.9665650192</v>
      </c>
    </row>
    <row r="49" spans="1:7" ht="12">
      <c r="A49" s="61" t="s">
        <v>19</v>
      </c>
      <c r="B49" s="14">
        <f t="shared" si="1"/>
        <v>12659058.645859553</v>
      </c>
      <c r="C49" s="14">
        <f>B49/30</f>
        <v>421968.62152865174</v>
      </c>
      <c r="D49" s="14">
        <f>D20/0.15891</f>
        <v>18626705.053174756</v>
      </c>
      <c r="E49" s="14">
        <f>D49/30</f>
        <v>620890.1684391586</v>
      </c>
      <c r="F49" s="14">
        <f t="shared" si="3"/>
        <v>31285763.69903431</v>
      </c>
      <c r="G49" s="14">
        <f>F49/30</f>
        <v>1042858.7899678104</v>
      </c>
    </row>
    <row r="50" spans="1:7" ht="12">
      <c r="A50" s="62" t="s">
        <v>20</v>
      </c>
      <c r="B50" s="15">
        <f t="shared" si="1"/>
        <v>14433173.923986912</v>
      </c>
      <c r="C50" s="15">
        <f>B50/31</f>
        <v>465586.25561248104</v>
      </c>
      <c r="D50" s="15">
        <f>D21/0.15891</f>
        <v>18990952.111257948</v>
      </c>
      <c r="E50" s="15">
        <f>D50/31</f>
        <v>612611.3584276758</v>
      </c>
      <c r="F50" s="15">
        <f t="shared" si="3"/>
        <v>33424126.03524486</v>
      </c>
      <c r="G50" s="15">
        <f>F50/31</f>
        <v>1078197.6140401568</v>
      </c>
    </row>
    <row r="51" spans="1:7" ht="12">
      <c r="A51" s="20"/>
      <c r="B51" s="4"/>
      <c r="C51" s="4"/>
      <c r="D51" s="4"/>
      <c r="E51" s="4"/>
      <c r="F51" s="4"/>
      <c r="G51" s="4"/>
    </row>
    <row r="52" spans="1:7" ht="12.75" thickBot="1">
      <c r="A52" s="63" t="s">
        <v>5</v>
      </c>
      <c r="B52" s="16">
        <f>SUM(B39:B50)</f>
        <v>160038396.04832616</v>
      </c>
      <c r="C52" s="16">
        <f>SUM(B39:B50)/J21</f>
        <v>438461.35903651005</v>
      </c>
      <c r="D52" s="16">
        <f>SUM(D39:D50)</f>
        <v>200873927.3286823</v>
      </c>
      <c r="E52" s="16">
        <f>SUM(D39:D50)/J21</f>
        <v>550339.5269278968</v>
      </c>
      <c r="F52" s="16">
        <f>B52+D52</f>
        <v>360912323.37700844</v>
      </c>
      <c r="G52" s="16">
        <f>F52/J21</f>
        <v>988800.8859644067</v>
      </c>
    </row>
    <row r="53" spans="1:8" ht="12.75" thickTop="1">
      <c r="A53" s="20"/>
      <c r="H53" s="5"/>
    </row>
    <row r="54" ht="12">
      <c r="A54" s="20"/>
    </row>
    <row r="55" ht="12">
      <c r="A55" s="22" t="s">
        <v>28</v>
      </c>
    </row>
  </sheetData>
  <printOptions/>
  <pageMargins left="0.7480314960629921" right="0.7480314960629921" top="0.984251968503937" bottom="0.984251968503937" header="0.5" footer="0.5"/>
  <pageSetup fitToHeight="1" fitToWidth="1" orientation="portrait" scale="97" r:id="rId1"/>
  <headerFooter alignWithMargins="0">
    <oddFooter>&amp;C&amp;D&amp;R&amp;f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19.625" style="0" customWidth="1"/>
    <col min="2" max="2" width="14.00390625" style="0" customWidth="1"/>
    <col min="3" max="3" width="11.625" style="0" customWidth="1"/>
    <col min="4" max="4" width="14.00390625" style="0" customWidth="1"/>
    <col min="5" max="5" width="11.625" style="0" customWidth="1"/>
    <col min="6" max="6" width="16.25390625" style="0" customWidth="1"/>
    <col min="7" max="7" width="12.25390625" style="0" customWidth="1"/>
  </cols>
  <sheetData>
    <row r="1" spans="1:7" ht="15">
      <c r="A1" s="29" t="s">
        <v>30</v>
      </c>
      <c r="B1" s="28"/>
      <c r="C1" s="28"/>
      <c r="D1" s="27"/>
      <c r="E1" s="28"/>
      <c r="F1" s="28"/>
      <c r="G1" s="28"/>
    </row>
    <row r="2" spans="1:7" ht="15">
      <c r="A2" s="30">
        <v>1998</v>
      </c>
      <c r="B2" s="27"/>
      <c r="C2" s="27"/>
      <c r="D2" s="27"/>
      <c r="E2" s="27"/>
      <c r="F2" s="27"/>
      <c r="G2" s="27"/>
    </row>
    <row r="3" spans="1:7" ht="19.5">
      <c r="A3" s="30" t="s">
        <v>1</v>
      </c>
      <c r="B3" s="31"/>
      <c r="C3" s="31"/>
      <c r="D3" s="31"/>
      <c r="E3" s="31"/>
      <c r="F3" s="31"/>
      <c r="G3" s="31"/>
    </row>
    <row r="4" ht="12">
      <c r="D4" s="1" t="s">
        <v>2</v>
      </c>
    </row>
    <row r="5" ht="12">
      <c r="B5" s="2"/>
    </row>
    <row r="6" spans="1:7" ht="15">
      <c r="A6" s="6"/>
      <c r="B6" s="32" t="s">
        <v>31</v>
      </c>
      <c r="C6" s="34"/>
      <c r="D6" s="32" t="s">
        <v>32</v>
      </c>
      <c r="E6" s="34"/>
      <c r="F6" s="32" t="s">
        <v>5</v>
      </c>
      <c r="G6" s="34"/>
    </row>
    <row r="7" ht="15">
      <c r="A7" s="33" t="s">
        <v>33</v>
      </c>
    </row>
    <row r="8" spans="1:7" ht="12">
      <c r="A8" s="7"/>
      <c r="B8" s="8" t="s">
        <v>7</v>
      </c>
      <c r="C8" s="8" t="s">
        <v>8</v>
      </c>
      <c r="D8" s="8" t="s">
        <v>7</v>
      </c>
      <c r="E8" s="8" t="s">
        <v>8</v>
      </c>
      <c r="F8" s="8" t="s">
        <v>7</v>
      </c>
      <c r="G8" s="9" t="s">
        <v>8</v>
      </c>
    </row>
    <row r="9" spans="1:7" ht="12">
      <c r="A9" s="7"/>
      <c r="B9" s="8" t="s">
        <v>34</v>
      </c>
      <c r="C9" s="8" t="s">
        <v>35</v>
      </c>
      <c r="D9" s="8" t="s">
        <v>34</v>
      </c>
      <c r="E9" s="8" t="s">
        <v>35</v>
      </c>
      <c r="F9" s="8" t="s">
        <v>34</v>
      </c>
      <c r="G9" s="9" t="s">
        <v>35</v>
      </c>
    </row>
    <row r="10" ht="12">
      <c r="B10" s="2"/>
    </row>
    <row r="11" spans="1:10" ht="12">
      <c r="A11" s="26" t="s">
        <v>36</v>
      </c>
      <c r="B11" s="17">
        <v>4071336.1</v>
      </c>
      <c r="C11" s="11">
        <f>B11/31</f>
        <v>131333.42258064516</v>
      </c>
      <c r="D11" s="17">
        <v>3122255.5</v>
      </c>
      <c r="E11" s="11">
        <f>D11/31</f>
        <v>100717.91935483871</v>
      </c>
      <c r="F11" s="18">
        <f aca="true" t="shared" si="0" ref="F11:F22">B11+D11</f>
        <v>7193591.6</v>
      </c>
      <c r="G11" s="11">
        <f>F11/31</f>
        <v>232051.34193548386</v>
      </c>
      <c r="I11" s="5">
        <v>31</v>
      </c>
      <c r="J11" s="5">
        <f>SUM(I11:I11)</f>
        <v>31</v>
      </c>
    </row>
    <row r="12" spans="1:10" ht="12">
      <c r="A12" s="26" t="s">
        <v>37</v>
      </c>
      <c r="B12" s="23">
        <v>3682710.8</v>
      </c>
      <c r="C12" s="11">
        <f>B12/28</f>
        <v>131525.38571428572</v>
      </c>
      <c r="D12" s="23">
        <v>2743180</v>
      </c>
      <c r="E12" s="11">
        <f>D12/28</f>
        <v>97970.71428571429</v>
      </c>
      <c r="F12" s="18">
        <f t="shared" si="0"/>
        <v>6425890.8</v>
      </c>
      <c r="G12" s="11">
        <f>F12/28</f>
        <v>229496.1</v>
      </c>
      <c r="I12" s="5">
        <v>29</v>
      </c>
      <c r="J12" s="5">
        <f>SUM(I11:I12)</f>
        <v>60</v>
      </c>
    </row>
    <row r="13" spans="1:10" ht="12">
      <c r="A13" s="26" t="s">
        <v>38</v>
      </c>
      <c r="B13" s="17">
        <v>3767657.8</v>
      </c>
      <c r="C13" s="11">
        <f>B13/31</f>
        <v>121537.34838709676</v>
      </c>
      <c r="D13" s="23">
        <v>2374280.8</v>
      </c>
      <c r="E13" s="11">
        <f>D13/31</f>
        <v>76589.70322580644</v>
      </c>
      <c r="F13" s="18">
        <f t="shared" si="0"/>
        <v>6141938.6</v>
      </c>
      <c r="G13" s="11">
        <f>F13/30</f>
        <v>204731.28666666665</v>
      </c>
      <c r="I13" s="5">
        <v>31</v>
      </c>
      <c r="J13" s="5">
        <f>SUM(I11:I13)</f>
        <v>91</v>
      </c>
    </row>
    <row r="14" spans="1:10" ht="12">
      <c r="A14" s="26" t="s">
        <v>39</v>
      </c>
      <c r="B14" s="17">
        <v>3826398.3</v>
      </c>
      <c r="C14" s="11">
        <f>B14/31</f>
        <v>123432.20322580644</v>
      </c>
      <c r="D14" s="23">
        <v>2705310.6</v>
      </c>
      <c r="E14" s="11">
        <f>D14/31</f>
        <v>87268.08387096775</v>
      </c>
      <c r="F14" s="18">
        <f t="shared" si="0"/>
        <v>6531708.9</v>
      </c>
      <c r="G14" s="11">
        <f>F14/30</f>
        <v>217723.63</v>
      </c>
      <c r="I14" s="5">
        <v>30</v>
      </c>
      <c r="J14" s="5">
        <f>SUM(I11:I14)</f>
        <v>121</v>
      </c>
    </row>
    <row r="15" spans="1:10" ht="12">
      <c r="A15" s="26" t="s">
        <v>40</v>
      </c>
      <c r="B15" s="17">
        <v>3645244.8</v>
      </c>
      <c r="C15" s="11">
        <f>B15/31</f>
        <v>117588.54193548387</v>
      </c>
      <c r="D15" s="23">
        <v>3114338.6</v>
      </c>
      <c r="E15" s="11">
        <f>D15/31</f>
        <v>100462.53548387098</v>
      </c>
      <c r="F15" s="18">
        <f t="shared" si="0"/>
        <v>6759583.4</v>
      </c>
      <c r="G15" s="11">
        <f>F15/30</f>
        <v>225319.44666666668</v>
      </c>
      <c r="I15" s="5">
        <v>31</v>
      </c>
      <c r="J15" s="5">
        <f>SUM(I11:I15)</f>
        <v>152</v>
      </c>
    </row>
    <row r="16" spans="1:10" ht="12">
      <c r="A16" s="26" t="s">
        <v>41</v>
      </c>
      <c r="B16" s="17">
        <v>3509968.4</v>
      </c>
      <c r="C16" s="11">
        <f>B16/30</f>
        <v>116998.94666666667</v>
      </c>
      <c r="D16" s="23">
        <v>3293932.1</v>
      </c>
      <c r="E16" s="11">
        <f>D16/30</f>
        <v>109797.73666666666</v>
      </c>
      <c r="F16" s="18">
        <f t="shared" si="0"/>
        <v>6803900.5</v>
      </c>
      <c r="G16" s="11">
        <f>F16/30</f>
        <v>226796.68333333332</v>
      </c>
      <c r="I16" s="5">
        <v>30</v>
      </c>
      <c r="J16" s="5">
        <f>SUM(I11:I16)</f>
        <v>182</v>
      </c>
    </row>
    <row r="17" spans="1:10" ht="12">
      <c r="A17" s="26" t="s">
        <v>42</v>
      </c>
      <c r="B17" s="17">
        <v>4065341.6</v>
      </c>
      <c r="C17" s="11">
        <f>B17/31</f>
        <v>131140.05161290322</v>
      </c>
      <c r="D17" s="23">
        <v>2783895.5</v>
      </c>
      <c r="E17" s="11">
        <f>D17/31</f>
        <v>89803.08064516129</v>
      </c>
      <c r="F17" s="18">
        <f t="shared" si="0"/>
        <v>6849237.1</v>
      </c>
      <c r="G17" s="11">
        <f>F17/31</f>
        <v>220943.1322580645</v>
      </c>
      <c r="I17" s="5">
        <v>31</v>
      </c>
      <c r="J17" s="5">
        <f>SUM(I11:I17)</f>
        <v>213</v>
      </c>
    </row>
    <row r="18" spans="1:10" ht="12">
      <c r="A18" s="26" t="s">
        <v>43</v>
      </c>
      <c r="B18" s="17">
        <v>3505321.8</v>
      </c>
      <c r="C18" s="11">
        <f>B18/31</f>
        <v>113074.89677419355</v>
      </c>
      <c r="D18" s="23">
        <v>3201387.7</v>
      </c>
      <c r="E18" s="11">
        <f>D18/31</f>
        <v>103270.57096774194</v>
      </c>
      <c r="F18" s="18">
        <f t="shared" si="0"/>
        <v>6706709.5</v>
      </c>
      <c r="G18" s="11">
        <f>F18/31</f>
        <v>216345.46774193548</v>
      </c>
      <c r="I18" s="5">
        <v>31</v>
      </c>
      <c r="J18" s="5">
        <f>SUM(I11:I18)</f>
        <v>244</v>
      </c>
    </row>
    <row r="19" spans="1:10" ht="12">
      <c r="A19" s="26" t="s">
        <v>44</v>
      </c>
      <c r="B19" s="17">
        <v>3184176.3</v>
      </c>
      <c r="C19" s="11">
        <f>B19/30</f>
        <v>106139.20999999999</v>
      </c>
      <c r="D19" s="23">
        <v>2550783.7</v>
      </c>
      <c r="E19" s="11">
        <f>D19/30</f>
        <v>85026.12333333334</v>
      </c>
      <c r="F19" s="18">
        <f t="shared" si="0"/>
        <v>5734960</v>
      </c>
      <c r="G19" s="11">
        <f>F19/30</f>
        <v>191165.33333333334</v>
      </c>
      <c r="I19" s="5">
        <v>30</v>
      </c>
      <c r="J19" s="5">
        <f>SUM(I11:I19)</f>
        <v>274</v>
      </c>
    </row>
    <row r="20" spans="1:10" ht="12">
      <c r="A20" s="26" t="s">
        <v>45</v>
      </c>
      <c r="B20" s="17">
        <v>3396344.3</v>
      </c>
      <c r="C20" s="11">
        <f>B20/31</f>
        <v>109559.4935483871</v>
      </c>
      <c r="D20" s="23">
        <v>3141091.4</v>
      </c>
      <c r="E20" s="11">
        <f>D20/31</f>
        <v>101325.52903225805</v>
      </c>
      <c r="F20" s="18">
        <f t="shared" si="0"/>
        <v>6537435.699999999</v>
      </c>
      <c r="G20" s="11">
        <f>F20/31</f>
        <v>210885.02258064513</v>
      </c>
      <c r="I20" s="5">
        <v>31</v>
      </c>
      <c r="J20" s="5">
        <f>SUM(I11:I20)</f>
        <v>305</v>
      </c>
    </row>
    <row r="21" spans="1:10" ht="12">
      <c r="A21" s="26" t="s">
        <v>46</v>
      </c>
      <c r="B21" s="17">
        <v>3311736.6</v>
      </c>
      <c r="C21" s="11">
        <f>B21/30</f>
        <v>110391.22</v>
      </c>
      <c r="D21" s="23">
        <v>2669716.8</v>
      </c>
      <c r="E21" s="11">
        <f>D21/30</f>
        <v>88990.56</v>
      </c>
      <c r="F21" s="18">
        <f t="shared" si="0"/>
        <v>5981453.4</v>
      </c>
      <c r="G21" s="11">
        <f>F21/30</f>
        <v>199381.78</v>
      </c>
      <c r="I21" s="5">
        <v>30</v>
      </c>
      <c r="J21" s="5">
        <f>SUM(I11:I21)</f>
        <v>335</v>
      </c>
    </row>
    <row r="22" spans="1:10" ht="12">
      <c r="A22" s="35" t="s">
        <v>47</v>
      </c>
      <c r="B22" s="19">
        <v>3389499</v>
      </c>
      <c r="C22" s="12">
        <f>B22/31</f>
        <v>109338.67741935483</v>
      </c>
      <c r="D22" s="19">
        <v>2710134.5</v>
      </c>
      <c r="E22" s="12">
        <f>D22/31</f>
        <v>87423.69354838709</v>
      </c>
      <c r="F22" s="19">
        <f t="shared" si="0"/>
        <v>6099633.5</v>
      </c>
      <c r="G22" s="12">
        <f>F22/31</f>
        <v>196762.37096774194</v>
      </c>
      <c r="I22" s="5">
        <v>31</v>
      </c>
      <c r="J22" s="5">
        <f>SUM(I11:I22)</f>
        <v>366</v>
      </c>
    </row>
    <row r="23" spans="1:7" ht="12">
      <c r="A23" s="20"/>
      <c r="B23" s="4"/>
      <c r="C23" s="4"/>
      <c r="D23" s="4"/>
      <c r="E23" s="4"/>
      <c r="F23" s="4"/>
      <c r="G23" s="4"/>
    </row>
    <row r="24" spans="1:7" ht="12.75" thickBot="1">
      <c r="A24" s="36" t="s">
        <v>5</v>
      </c>
      <c r="B24" s="13">
        <f>SUM(B11:B22)</f>
        <v>43355735.800000004</v>
      </c>
      <c r="C24" s="13">
        <f>SUM(B11:B22)/J22</f>
        <v>118458.29453551913</v>
      </c>
      <c r="D24" s="13">
        <f>SUM(D11:D22)</f>
        <v>34410307.2</v>
      </c>
      <c r="E24" s="13">
        <f>SUM(D11:D22)/J22</f>
        <v>94017.23278688526</v>
      </c>
      <c r="F24" s="13">
        <f>B24+D24</f>
        <v>77766043</v>
      </c>
      <c r="G24" s="13">
        <f>F24/J22</f>
        <v>212475.52732240438</v>
      </c>
    </row>
    <row r="25" spans="1:7" ht="12.75" thickTop="1">
      <c r="A25" s="20"/>
      <c r="B25" s="4"/>
      <c r="C25" s="4"/>
      <c r="D25" s="4"/>
      <c r="E25" s="4"/>
      <c r="F25" s="4"/>
      <c r="G25" s="4"/>
    </row>
    <row r="26" ht="12">
      <c r="A26" s="20"/>
    </row>
    <row r="27" ht="12">
      <c r="A27" s="20"/>
    </row>
    <row r="28" ht="12">
      <c r="A28" s="20"/>
    </row>
    <row r="29" ht="12">
      <c r="A29" s="20"/>
    </row>
    <row r="30" spans="1:7" ht="15">
      <c r="A30" s="29" t="s">
        <v>30</v>
      </c>
      <c r="B30" s="28"/>
      <c r="C30" s="28"/>
      <c r="D30" s="27"/>
      <c r="E30" s="28"/>
      <c r="F30" s="28"/>
      <c r="G30" s="28"/>
    </row>
    <row r="31" spans="1:7" ht="15">
      <c r="A31" s="30">
        <v>1998</v>
      </c>
      <c r="B31" s="27"/>
      <c r="C31" s="27"/>
      <c r="D31" s="27"/>
      <c r="E31" s="27"/>
      <c r="F31" s="27"/>
      <c r="G31" s="27"/>
    </row>
    <row r="32" spans="1:7" ht="15">
      <c r="A32" s="30" t="s">
        <v>48</v>
      </c>
      <c r="B32" s="31"/>
      <c r="C32" s="31"/>
      <c r="D32" s="31"/>
      <c r="E32" s="31"/>
      <c r="F32" s="31"/>
      <c r="G32" s="31"/>
    </row>
    <row r="33" ht="12">
      <c r="D33" s="1" t="s">
        <v>2</v>
      </c>
    </row>
    <row r="34" ht="12">
      <c r="B34" s="2"/>
    </row>
    <row r="35" spans="1:7" ht="15">
      <c r="A35" s="6"/>
      <c r="B35" s="32" t="s">
        <v>31</v>
      </c>
      <c r="C35" s="34"/>
      <c r="D35" s="32" t="s">
        <v>32</v>
      </c>
      <c r="E35" s="34"/>
      <c r="F35" s="32" t="s">
        <v>5</v>
      </c>
      <c r="G35" s="34"/>
    </row>
    <row r="36" ht="15">
      <c r="A36" s="33" t="s">
        <v>33</v>
      </c>
    </row>
    <row r="37" spans="1:7" ht="12">
      <c r="A37" s="21"/>
      <c r="B37" s="24" t="s">
        <v>23</v>
      </c>
      <c r="C37" s="25" t="s">
        <v>24</v>
      </c>
      <c r="D37" s="8" t="s">
        <v>25</v>
      </c>
      <c r="E37" s="8" t="s">
        <v>26</v>
      </c>
      <c r="F37" s="8" t="s">
        <v>25</v>
      </c>
      <c r="G37" s="9" t="s">
        <v>26</v>
      </c>
    </row>
    <row r="38" spans="1:7" ht="12">
      <c r="A38" s="21"/>
      <c r="B38" s="24" t="s">
        <v>49</v>
      </c>
      <c r="C38" s="25" t="s">
        <v>50</v>
      </c>
      <c r="D38" s="8" t="s">
        <v>51</v>
      </c>
      <c r="E38" s="8" t="s">
        <v>52</v>
      </c>
      <c r="F38" s="8" t="s">
        <v>51</v>
      </c>
      <c r="G38" s="9" t="s">
        <v>52</v>
      </c>
    </row>
    <row r="39" ht="12">
      <c r="A39" s="20"/>
    </row>
    <row r="40" spans="1:8" ht="12">
      <c r="A40" s="26" t="s">
        <v>36</v>
      </c>
      <c r="B40" s="14">
        <f aca="true" t="shared" si="1" ref="B40:B51">B11/0.15892</f>
        <v>25618777.372262772</v>
      </c>
      <c r="C40" s="14">
        <f>B40/31</f>
        <v>826412.1732987991</v>
      </c>
      <c r="D40" s="14">
        <f aca="true" t="shared" si="2" ref="D40:D45">D11/0.15891</f>
        <v>19647948.524321944</v>
      </c>
      <c r="E40" s="14">
        <f>D40/31</f>
        <v>633804.7911071595</v>
      </c>
      <c r="F40" s="14">
        <f aca="true" t="shared" si="3" ref="F40:F51">B40+D40</f>
        <v>45266725.89658472</v>
      </c>
      <c r="G40" s="14">
        <f>F40/31</f>
        <v>1460216.9644059588</v>
      </c>
      <c r="H40" s="3" t="s">
        <v>2</v>
      </c>
    </row>
    <row r="41" spans="1:7" ht="12">
      <c r="A41" s="26" t="s">
        <v>37</v>
      </c>
      <c r="B41" s="14">
        <f t="shared" si="1"/>
        <v>23173362.698212937</v>
      </c>
      <c r="C41" s="14">
        <f>B41/28</f>
        <v>827620.0963647477</v>
      </c>
      <c r="D41" s="14">
        <f t="shared" si="2"/>
        <v>17262475.61512806</v>
      </c>
      <c r="E41" s="14">
        <f>D41/28</f>
        <v>616516.9862545736</v>
      </c>
      <c r="F41" s="14">
        <f t="shared" si="3"/>
        <v>40435838.31334099</v>
      </c>
      <c r="G41" s="14">
        <f>F41/28</f>
        <v>1444137.082619321</v>
      </c>
    </row>
    <row r="42" spans="1:7" ht="12">
      <c r="A42" s="26" t="s">
        <v>38</v>
      </c>
      <c r="B42" s="14">
        <f t="shared" si="1"/>
        <v>23707889.50415303</v>
      </c>
      <c r="C42" s="14">
        <f>B42/31</f>
        <v>764770.6291662268</v>
      </c>
      <c r="D42" s="14">
        <f t="shared" si="2"/>
        <v>14941040.840727456</v>
      </c>
      <c r="E42" s="14">
        <f>D42/31</f>
        <v>481969.05937830504</v>
      </c>
      <c r="F42" s="14">
        <f t="shared" si="3"/>
        <v>38648930.34488049</v>
      </c>
      <c r="G42" s="14">
        <f>F42/31</f>
        <v>1246739.688544532</v>
      </c>
    </row>
    <row r="43" spans="1:7" ht="12">
      <c r="A43" s="26" t="s">
        <v>39</v>
      </c>
      <c r="B43" s="14">
        <f t="shared" si="1"/>
        <v>24077512.5849484</v>
      </c>
      <c r="C43" s="14">
        <f>B43/30</f>
        <v>802583.7528316133</v>
      </c>
      <c r="D43" s="14">
        <f t="shared" si="2"/>
        <v>17024168.397205967</v>
      </c>
      <c r="E43" s="14">
        <f>D43/30</f>
        <v>567472.2799068656</v>
      </c>
      <c r="F43" s="14">
        <f t="shared" si="3"/>
        <v>41101680.98215437</v>
      </c>
      <c r="G43" s="14">
        <f>F43/30</f>
        <v>1370056.032738479</v>
      </c>
    </row>
    <row r="44" spans="1:7" ht="12">
      <c r="A44" s="26" t="s">
        <v>40</v>
      </c>
      <c r="B44" s="14">
        <f t="shared" si="1"/>
        <v>22937608.859803673</v>
      </c>
      <c r="C44" s="14">
        <f>B44/31</f>
        <v>739922.8664452798</v>
      </c>
      <c r="D44" s="14">
        <f t="shared" si="2"/>
        <v>19598128.500409037</v>
      </c>
      <c r="E44" s="14">
        <f>D44/31</f>
        <v>632197.6935615818</v>
      </c>
      <c r="F44" s="14">
        <f t="shared" si="3"/>
        <v>42535737.36021271</v>
      </c>
      <c r="G44" s="14">
        <f>F44/31</f>
        <v>1372120.5600068618</v>
      </c>
    </row>
    <row r="45" spans="1:7" ht="12">
      <c r="A45" s="26" t="s">
        <v>41</v>
      </c>
      <c r="B45" s="14">
        <f t="shared" si="1"/>
        <v>22086385.602819026</v>
      </c>
      <c r="C45" s="14">
        <f>B45/30</f>
        <v>736212.8534273008</v>
      </c>
      <c r="D45" s="14">
        <f t="shared" si="2"/>
        <v>20728287.080737524</v>
      </c>
      <c r="E45" s="14">
        <f>D45/30</f>
        <v>690942.9026912508</v>
      </c>
      <c r="F45" s="14">
        <f t="shared" si="3"/>
        <v>42814672.68355655</v>
      </c>
      <c r="G45" s="14">
        <f>F45/30</f>
        <v>1427155.7561185516</v>
      </c>
    </row>
    <row r="46" spans="1:7" ht="12">
      <c r="A46" s="26" t="s">
        <v>42</v>
      </c>
      <c r="B46" s="14">
        <f t="shared" si="1"/>
        <v>25581057.135665745</v>
      </c>
      <c r="C46" s="14">
        <f>B46/31</f>
        <v>825195.3914730885</v>
      </c>
      <c r="D46" s="14">
        <f>D17/0.15892</f>
        <v>17517590.61162849</v>
      </c>
      <c r="E46" s="14">
        <f>D46/31</f>
        <v>565083.5681170481</v>
      </c>
      <c r="F46" s="14">
        <f t="shared" si="3"/>
        <v>43098647.74729423</v>
      </c>
      <c r="G46" s="14">
        <f>F46/31</f>
        <v>1390278.9595901365</v>
      </c>
    </row>
    <row r="47" spans="1:7" ht="12">
      <c r="A47" s="26" t="s">
        <v>43</v>
      </c>
      <c r="B47" s="14">
        <f t="shared" si="1"/>
        <v>22057146.99219733</v>
      </c>
      <c r="C47" s="14">
        <f>B47/31</f>
        <v>711520.8707160429</v>
      </c>
      <c r="D47" s="14">
        <f>D18/0.15891</f>
        <v>20145917.18582846</v>
      </c>
      <c r="E47" s="14">
        <f>D47/31</f>
        <v>649868.2963170471</v>
      </c>
      <c r="F47" s="14">
        <f t="shared" si="3"/>
        <v>42203064.17802579</v>
      </c>
      <c r="G47" s="14">
        <f>F47/31</f>
        <v>1361389.16703309</v>
      </c>
    </row>
    <row r="48" spans="1:7" ht="12">
      <c r="A48" s="26" t="s">
        <v>44</v>
      </c>
      <c r="B48" s="14">
        <f t="shared" si="1"/>
        <v>20036347.2187264</v>
      </c>
      <c r="C48" s="14">
        <f>B48/30</f>
        <v>667878.2406242134</v>
      </c>
      <c r="D48" s="14">
        <f>D19/0.15891</f>
        <v>16051750.676483545</v>
      </c>
      <c r="E48" s="14">
        <f>D48/30</f>
        <v>535058.3558827848</v>
      </c>
      <c r="F48" s="14">
        <f t="shared" si="3"/>
        <v>36088097.895209946</v>
      </c>
      <c r="G48" s="14">
        <f>F48/30</f>
        <v>1202936.5965069982</v>
      </c>
    </row>
    <row r="49" spans="1:7" ht="12">
      <c r="A49" s="26" t="s">
        <v>45</v>
      </c>
      <c r="B49" s="14">
        <f t="shared" si="1"/>
        <v>21371408.88497357</v>
      </c>
      <c r="C49" s="14">
        <f>B49/31</f>
        <v>689400.2866120507</v>
      </c>
      <c r="D49" s="14">
        <f>D20/0.15891</f>
        <v>19766480.397709396</v>
      </c>
      <c r="E49" s="14">
        <f>D49/31</f>
        <v>637628.3999261096</v>
      </c>
      <c r="F49" s="14">
        <f t="shared" si="3"/>
        <v>41137889.28268297</v>
      </c>
      <c r="G49" s="14">
        <f>F49/31</f>
        <v>1327028.6865381603</v>
      </c>
    </row>
    <row r="50" spans="1:7" ht="12">
      <c r="A50" s="26" t="s">
        <v>46</v>
      </c>
      <c r="B50" s="14">
        <f t="shared" si="1"/>
        <v>20839017.115529828</v>
      </c>
      <c r="C50" s="14">
        <f>B50/30</f>
        <v>694633.9038509943</v>
      </c>
      <c r="D50" s="14">
        <f>D21/0.15891</f>
        <v>16800181.23466113</v>
      </c>
      <c r="E50" s="14">
        <f>D50/30</f>
        <v>560006.041155371</v>
      </c>
      <c r="F50" s="14">
        <f t="shared" si="3"/>
        <v>37639198.35019095</v>
      </c>
      <c r="G50" s="14">
        <f>F50/30</f>
        <v>1254639.9450063652</v>
      </c>
    </row>
    <row r="51" spans="1:7" ht="12">
      <c r="A51" s="35" t="s">
        <v>47</v>
      </c>
      <c r="B51" s="15">
        <f t="shared" si="1"/>
        <v>21328335.011326455</v>
      </c>
      <c r="C51" s="15">
        <f>B51/31</f>
        <v>688010.8068169825</v>
      </c>
      <c r="D51" s="15">
        <f>D22/0.15891</f>
        <v>17054524.573658045</v>
      </c>
      <c r="E51" s="15">
        <f>D51/31</f>
        <v>550145.9539889692</v>
      </c>
      <c r="F51" s="15">
        <f t="shared" si="3"/>
        <v>38382859.584984496</v>
      </c>
      <c r="G51" s="15">
        <f>F51/31</f>
        <v>1238156.7608059514</v>
      </c>
    </row>
    <row r="52" spans="1:7" ht="12">
      <c r="A52" s="20"/>
      <c r="B52" s="4"/>
      <c r="C52" s="4"/>
      <c r="D52" s="4"/>
      <c r="E52" s="4"/>
      <c r="F52" s="4"/>
      <c r="G52" s="4"/>
    </row>
    <row r="53" spans="1:7" ht="12.75" thickBot="1">
      <c r="A53" s="37" t="s">
        <v>5</v>
      </c>
      <c r="B53" s="16">
        <f>SUM(B40:B51)</f>
        <v>272814848.98061913</v>
      </c>
      <c r="C53" s="16">
        <f>SUM(B40:B51)/J22</f>
        <v>745395.7622421287</v>
      </c>
      <c r="D53" s="16">
        <f>SUM(D40:D51)</f>
        <v>216538493.63849905</v>
      </c>
      <c r="E53" s="16">
        <f>SUM(D40:D51)/J22</f>
        <v>591635.2285204892</v>
      </c>
      <c r="F53" s="16">
        <f>B53+D53</f>
        <v>489353342.6191182</v>
      </c>
      <c r="G53" s="16">
        <f>F53/J22</f>
        <v>1337030.9907626181</v>
      </c>
    </row>
    <row r="54" ht="12.75" thickTop="1">
      <c r="A54" s="20"/>
    </row>
    <row r="55" spans="1:8" ht="12">
      <c r="A55" s="20"/>
      <c r="H55" s="5"/>
    </row>
    <row r="56" ht="12">
      <c r="A56" s="22" t="s">
        <v>28</v>
      </c>
    </row>
  </sheetData>
  <printOptions/>
  <pageMargins left="0.7480314960629921" right="0.7480314960629921" top="0.984251968503937" bottom="0.984251968503937" header="0.5" footer="0.5"/>
  <pageSetup orientation="portrait" scale="80" r:id="rId1"/>
  <headerFooter alignWithMargins="0">
    <oddFooter>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Crude Oil Exports - 1998 / Exportation totale de pétrole brut - 1998</dc:title>
  <dc:subject>Total Crude Oil Exports - 1998 / Exportation totale de pétrole brut - 1998</dc:subject>
  <dc:creator> National Energy Board - NEB / Office national de l'énergie - ONÉ</dc:creator>
  <cp:keywords>Total Crude Oil Exports - 1998 / Exportation totale de pétrole brut - 1998</cp:keywords>
  <dc:description/>
  <cp:lastModifiedBy>ardeeliz</cp:lastModifiedBy>
  <cp:lastPrinted>1999-04-15T20:40:35Z</cp:lastPrinted>
  <dcterms:created xsi:type="dcterms:W3CDTF">1999-04-15T20:44:49Z</dcterms:created>
  <cp:category/>
  <cp:version/>
  <cp:contentType/>
  <cp:contentStatus/>
</cp:coreProperties>
</file>